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ekf-my.sharepoint.com/personal/sws_ekf_dk/Documents/Skrivebord/"/>
    </mc:Choice>
  </mc:AlternateContent>
  <xr:revisionPtr revIDLastSave="0" documentId="8_{9C12DD62-8BB1-48CF-AC4D-17C06C1659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gin and fee splits" sheetId="1" r:id="rId1"/>
    <sheet name="EU Com pricing" sheetId="2" r:id="rId2"/>
  </sheets>
  <definedNames>
    <definedName name="type">'EU Com pricing'!$A$2:$A$3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G27" i="1" l="1"/>
  <c r="G28" i="1" s="1"/>
  <c r="F27" i="1"/>
  <c r="F28" i="1" s="1"/>
  <c r="E27" i="1"/>
  <c r="E28" i="1" s="1"/>
  <c r="D27" i="1"/>
  <c r="D28" i="1" s="1"/>
  <c r="C27" i="1"/>
  <c r="C28" i="1" s="1"/>
  <c r="T52" i="1" l="1"/>
  <c r="S52" i="1"/>
  <c r="R52" i="1"/>
  <c r="Q52" i="1"/>
  <c r="P52" i="1"/>
  <c r="T51" i="1"/>
  <c r="S51" i="1"/>
  <c r="R51" i="1"/>
  <c r="Q51" i="1"/>
  <c r="P51" i="1"/>
  <c r="O51" i="1"/>
  <c r="N51" i="1"/>
  <c r="M51" i="1"/>
  <c r="L51" i="1"/>
  <c r="K51" i="1"/>
  <c r="U51" i="1" s="1"/>
  <c r="T40" i="1"/>
  <c r="S40" i="1"/>
  <c r="R40" i="1"/>
  <c r="Q40" i="1"/>
  <c r="P40" i="1"/>
  <c r="T39" i="1"/>
  <c r="S39" i="1"/>
  <c r="R39" i="1"/>
  <c r="Q39" i="1"/>
  <c r="P39" i="1"/>
  <c r="O39" i="1"/>
  <c r="N39" i="1"/>
  <c r="M39" i="1"/>
  <c r="L39" i="1"/>
  <c r="K39" i="1"/>
  <c r="O37" i="1"/>
  <c r="N37" i="1"/>
  <c r="M37" i="1"/>
  <c r="L37" i="1"/>
  <c r="K37" i="1"/>
  <c r="G22" i="1"/>
  <c r="F22" i="1"/>
  <c r="E22" i="1"/>
  <c r="D22" i="1"/>
  <c r="C22" i="1"/>
  <c r="G19" i="1"/>
  <c r="F19" i="1"/>
  <c r="E19" i="1"/>
  <c r="D19" i="1"/>
  <c r="L29" i="1"/>
  <c r="L60" i="1" s="1"/>
  <c r="K29" i="1"/>
  <c r="K60" i="1" s="1"/>
  <c r="L28" i="1"/>
  <c r="L59" i="1" s="1"/>
  <c r="K28" i="1"/>
  <c r="K59" i="1" s="1"/>
  <c r="U20" i="1"/>
  <c r="T22" i="1"/>
  <c r="S22" i="1"/>
  <c r="R22" i="1"/>
  <c r="Q22" i="1"/>
  <c r="P22" i="1"/>
  <c r="Y20" i="1"/>
  <c r="X20" i="1"/>
  <c r="W20" i="1"/>
  <c r="V20" i="1"/>
  <c r="O9" i="1"/>
  <c r="G30" i="1" s="1"/>
  <c r="N9" i="1"/>
  <c r="M9" i="1"/>
  <c r="L9" i="1"/>
  <c r="K9" i="1"/>
  <c r="Q10" i="1"/>
  <c r="T10" i="1"/>
  <c r="S10" i="1"/>
  <c r="R10" i="1"/>
  <c r="P10" i="1"/>
  <c r="Y8" i="1"/>
  <c r="X8" i="1"/>
  <c r="V8" i="1"/>
  <c r="U8" i="1"/>
  <c r="T6" i="1"/>
  <c r="Y6" i="1" s="1"/>
  <c r="S6" i="1"/>
  <c r="S12" i="1" s="1"/>
  <c r="R6" i="1"/>
  <c r="R12" i="1" s="1"/>
  <c r="Q6" i="1"/>
  <c r="V6" i="1" s="1"/>
  <c r="P6" i="1"/>
  <c r="U6" i="1" s="1"/>
  <c r="V51" i="1" l="1"/>
  <c r="T53" i="1"/>
  <c r="S53" i="1"/>
  <c r="V39" i="1"/>
  <c r="L12" i="1"/>
  <c r="D30" i="1"/>
  <c r="M12" i="1"/>
  <c r="E30" i="1"/>
  <c r="X9" i="1"/>
  <c r="X10" i="1" s="1"/>
  <c r="F30" i="1"/>
  <c r="O12" i="1"/>
  <c r="K12" i="1"/>
  <c r="C30" i="1"/>
  <c r="M40" i="1"/>
  <c r="W40" i="1" s="1"/>
  <c r="W51" i="1"/>
  <c r="R53" i="1"/>
  <c r="W39" i="1"/>
  <c r="X51" i="1"/>
  <c r="X39" i="1"/>
  <c r="Y39" i="1"/>
  <c r="Y51" i="1"/>
  <c r="R41" i="1"/>
  <c r="P53" i="1"/>
  <c r="S41" i="1"/>
  <c r="U39" i="1"/>
  <c r="P41" i="1"/>
  <c r="L40" i="1"/>
  <c r="V40" i="1" s="1"/>
  <c r="K61" i="1"/>
  <c r="M59" i="1"/>
  <c r="L61" i="1"/>
  <c r="N40" i="1"/>
  <c r="R37" i="1"/>
  <c r="O40" i="1"/>
  <c r="O43" i="1" s="1"/>
  <c r="Q37" i="1"/>
  <c r="S37" i="1"/>
  <c r="P37" i="1"/>
  <c r="U37" i="1" s="1"/>
  <c r="T37" i="1"/>
  <c r="Y37" i="1" s="1"/>
  <c r="M29" i="1"/>
  <c r="K40" i="1"/>
  <c r="K43" i="1" s="1"/>
  <c r="M60" i="1"/>
  <c r="Q53" i="1"/>
  <c r="Q41" i="1"/>
  <c r="T41" i="1"/>
  <c r="M28" i="1"/>
  <c r="K30" i="1"/>
  <c r="L30" i="1"/>
  <c r="M10" i="1"/>
  <c r="X6" i="1"/>
  <c r="W6" i="1"/>
  <c r="Q12" i="1"/>
  <c r="V12" i="1" s="1"/>
  <c r="N12" i="1"/>
  <c r="X12" i="1" s="1"/>
  <c r="Y9" i="1"/>
  <c r="Y10" i="1" s="1"/>
  <c r="P12" i="1"/>
  <c r="T12" i="1"/>
  <c r="W12" i="1"/>
  <c r="W9" i="1"/>
  <c r="V9" i="1"/>
  <c r="V10" i="1" s="1"/>
  <c r="U9" i="1"/>
  <c r="U10" i="1" s="1"/>
  <c r="K10" i="1"/>
  <c r="L10" i="1"/>
  <c r="W8" i="1"/>
  <c r="N10" i="1"/>
  <c r="O10" i="1"/>
  <c r="M30" i="1" l="1"/>
  <c r="M43" i="1"/>
  <c r="M41" i="1"/>
  <c r="V41" i="1"/>
  <c r="Y12" i="1"/>
  <c r="U12" i="1"/>
  <c r="L41" i="1"/>
  <c r="M61" i="1"/>
  <c r="L43" i="1"/>
  <c r="P43" i="1"/>
  <c r="U43" i="1" s="1"/>
  <c r="T43" i="1"/>
  <c r="Y43" i="1" s="1"/>
  <c r="N43" i="1"/>
  <c r="X40" i="1"/>
  <c r="X41" i="1" s="1"/>
  <c r="W37" i="1"/>
  <c r="X37" i="1"/>
  <c r="S43" i="1"/>
  <c r="Q43" i="1"/>
  <c r="V37" i="1"/>
  <c r="R43" i="1"/>
  <c r="Y40" i="1"/>
  <c r="Y41" i="1" s="1"/>
  <c r="O41" i="1"/>
  <c r="K41" i="1"/>
  <c r="U40" i="1"/>
  <c r="U41" i="1" s="1"/>
  <c r="N41" i="1"/>
  <c r="W41" i="1"/>
  <c r="W10" i="1"/>
  <c r="W43" i="1" l="1"/>
  <c r="V43" i="1"/>
  <c r="X43" i="1"/>
  <c r="O17" i="1" l="1"/>
  <c r="O48" i="1" s="1"/>
  <c r="T17" i="1"/>
  <c r="T48" i="1" s="1"/>
  <c r="S17" i="1"/>
  <c r="S48" i="1" s="1"/>
  <c r="N17" i="1"/>
  <c r="N48" i="1" s="1"/>
  <c r="R17" i="1"/>
  <c r="R48" i="1" s="1"/>
  <c r="M17" i="1"/>
  <c r="M48" i="1" s="1"/>
  <c r="L17" i="1"/>
  <c r="L48" i="1" s="1"/>
  <c r="Q17" i="1"/>
  <c r="Q48" i="1" s="1"/>
  <c r="G18" i="1"/>
  <c r="O5" i="1"/>
  <c r="T5" i="1"/>
  <c r="T36" i="1" s="1"/>
  <c r="E18" i="1"/>
  <c r="R5" i="1"/>
  <c r="R36" i="1" s="1"/>
  <c r="M5" i="1"/>
  <c r="F18" i="1"/>
  <c r="N5" i="1"/>
  <c r="S5" i="1"/>
  <c r="S36" i="1" s="1"/>
  <c r="D18" i="1"/>
  <c r="Q5" i="1"/>
  <c r="Q36" i="1" s="1"/>
  <c r="L5" i="1"/>
  <c r="C19" i="1"/>
  <c r="L11" i="1" l="1"/>
  <c r="L36" i="1"/>
  <c r="Q38" i="1"/>
  <c r="Q42" i="1"/>
  <c r="O11" i="1"/>
  <c r="O36" i="1"/>
  <c r="N54" i="1"/>
  <c r="X48" i="1"/>
  <c r="S38" i="1"/>
  <c r="S42" i="1"/>
  <c r="S44" i="1" s="1"/>
  <c r="T38" i="1"/>
  <c r="T42" i="1"/>
  <c r="N11" i="1"/>
  <c r="N13" i="1" s="1"/>
  <c r="N36" i="1"/>
  <c r="R54" i="1"/>
  <c r="S54" i="1"/>
  <c r="T54" i="1"/>
  <c r="M11" i="1"/>
  <c r="M36" i="1"/>
  <c r="Y48" i="1"/>
  <c r="O54" i="1"/>
  <c r="Q54" i="1"/>
  <c r="V48" i="1"/>
  <c r="L54" i="1"/>
  <c r="R42" i="1"/>
  <c r="R38" i="1"/>
  <c r="M54" i="1"/>
  <c r="W48" i="1"/>
  <c r="R23" i="1"/>
  <c r="Q7" i="1"/>
  <c r="Q11" i="1"/>
  <c r="Q13" i="1" s="1"/>
  <c r="T7" i="1"/>
  <c r="T11" i="1"/>
  <c r="T13" i="1" s="1"/>
  <c r="S23" i="1"/>
  <c r="S7" i="1"/>
  <c r="S11" i="1"/>
  <c r="S13" i="1" s="1"/>
  <c r="Q23" i="1"/>
  <c r="L23" i="1"/>
  <c r="V17" i="1"/>
  <c r="T23" i="1"/>
  <c r="P17" i="1"/>
  <c r="P48" i="1" s="1"/>
  <c r="K17" i="1"/>
  <c r="K48" i="1" s="1"/>
  <c r="O23" i="1"/>
  <c r="Y17" i="1"/>
  <c r="X17" i="1"/>
  <c r="N23" i="1"/>
  <c r="R7" i="1"/>
  <c r="R11" i="1"/>
  <c r="R13" i="1" s="1"/>
  <c r="W17" i="1"/>
  <c r="M23" i="1"/>
  <c r="N7" i="1"/>
  <c r="X5" i="1"/>
  <c r="X7" i="1" s="1"/>
  <c r="M7" i="1"/>
  <c r="W5" i="1"/>
  <c r="W7" i="1" s="1"/>
  <c r="P5" i="1"/>
  <c r="P36" i="1" s="1"/>
  <c r="K5" i="1"/>
  <c r="V5" i="1"/>
  <c r="V7" i="1" s="1"/>
  <c r="L7" i="1"/>
  <c r="Y5" i="1"/>
  <c r="Y7" i="1" s="1"/>
  <c r="O7" i="1"/>
  <c r="C18" i="1"/>
  <c r="M18" i="1" l="1"/>
  <c r="R18" i="1"/>
  <c r="E21" i="1"/>
  <c r="E26" i="1" s="1"/>
  <c r="L18" i="1"/>
  <c r="Q18" i="1"/>
  <c r="D21" i="1"/>
  <c r="D26" i="1" s="1"/>
  <c r="T18" i="1"/>
  <c r="G21" i="1"/>
  <c r="G26" i="1" s="1"/>
  <c r="N18" i="1"/>
  <c r="S18" i="1"/>
  <c r="F21" i="1"/>
  <c r="F26" i="1" s="1"/>
  <c r="P54" i="1"/>
  <c r="M42" i="1"/>
  <c r="M44" i="1" s="1"/>
  <c r="W36" i="1"/>
  <c r="W38" i="1" s="1"/>
  <c r="M38" i="1"/>
  <c r="X36" i="1"/>
  <c r="X38" i="1" s="1"/>
  <c r="N42" i="1"/>
  <c r="N38" i="1"/>
  <c r="O42" i="1"/>
  <c r="O44" i="1" s="1"/>
  <c r="Y36" i="1"/>
  <c r="Y38" i="1" s="1"/>
  <c r="O38" i="1"/>
  <c r="T44" i="1"/>
  <c r="U48" i="1"/>
  <c r="K54" i="1"/>
  <c r="V54" i="1"/>
  <c r="Q44" i="1"/>
  <c r="R44" i="1"/>
  <c r="X54" i="1"/>
  <c r="K11" i="1"/>
  <c r="K36" i="1"/>
  <c r="W54" i="1"/>
  <c r="Y54" i="1"/>
  <c r="L42" i="1"/>
  <c r="L44" i="1" s="1"/>
  <c r="V36" i="1"/>
  <c r="V38" i="1" s="1"/>
  <c r="L38" i="1"/>
  <c r="P42" i="1"/>
  <c r="P44" i="1" s="1"/>
  <c r="P38" i="1"/>
  <c r="X11" i="1"/>
  <c r="X13" i="1" s="1"/>
  <c r="W23" i="1"/>
  <c r="Y23" i="1"/>
  <c r="V23" i="1"/>
  <c r="U17" i="1"/>
  <c r="K23" i="1"/>
  <c r="P23" i="1"/>
  <c r="P7" i="1"/>
  <c r="P11" i="1"/>
  <c r="P13" i="1" s="1"/>
  <c r="Y11" i="1"/>
  <c r="Y13" i="1" s="1"/>
  <c r="X23" i="1"/>
  <c r="W11" i="1"/>
  <c r="W13" i="1" s="1"/>
  <c r="M13" i="1"/>
  <c r="L13" i="1"/>
  <c r="V11" i="1"/>
  <c r="V13" i="1" s="1"/>
  <c r="O13" i="1"/>
  <c r="U5" i="1"/>
  <c r="U7" i="1" s="1"/>
  <c r="K7" i="1"/>
  <c r="C21" i="1"/>
  <c r="C26" i="1" s="1"/>
  <c r="Y42" i="1" l="1"/>
  <c r="Y44" i="1" s="1"/>
  <c r="P18" i="1"/>
  <c r="W18" i="1"/>
  <c r="W19" i="1" s="1"/>
  <c r="M49" i="1"/>
  <c r="M24" i="1"/>
  <c r="M19" i="1"/>
  <c r="Y21" i="1"/>
  <c r="Y22" i="1" s="1"/>
  <c r="O52" i="1"/>
  <c r="O22" i="1"/>
  <c r="S24" i="1"/>
  <c r="S25" i="1" s="1"/>
  <c r="S49" i="1"/>
  <c r="S19" i="1"/>
  <c r="O18" i="1"/>
  <c r="V18" i="1"/>
  <c r="V19" i="1" s="1"/>
  <c r="L24" i="1"/>
  <c r="L49" i="1"/>
  <c r="L19" i="1"/>
  <c r="R24" i="1"/>
  <c r="R25" i="1" s="1"/>
  <c r="R49" i="1"/>
  <c r="R19" i="1"/>
  <c r="N24" i="1"/>
  <c r="X18" i="1"/>
  <c r="X19" i="1" s="1"/>
  <c r="N49" i="1"/>
  <c r="N19" i="1"/>
  <c r="N22" i="1"/>
  <c r="N52" i="1"/>
  <c r="X21" i="1"/>
  <c r="X22" i="1" s="1"/>
  <c r="T49" i="1"/>
  <c r="T24" i="1"/>
  <c r="T25" i="1" s="1"/>
  <c r="T19" i="1"/>
  <c r="Q24" i="1"/>
  <c r="Q25" i="1" s="1"/>
  <c r="Q49" i="1"/>
  <c r="Q19" i="1"/>
  <c r="W21" i="1"/>
  <c r="W22" i="1" s="1"/>
  <c r="M22" i="1"/>
  <c r="M52" i="1"/>
  <c r="V21" i="1"/>
  <c r="V22" i="1" s="1"/>
  <c r="L22" i="1"/>
  <c r="L52" i="1"/>
  <c r="W42" i="1"/>
  <c r="W44" i="1" s="1"/>
  <c r="U54" i="1"/>
  <c r="N44" i="1"/>
  <c r="X42" i="1"/>
  <c r="X44" i="1" s="1"/>
  <c r="V42" i="1"/>
  <c r="V44" i="1" s="1"/>
  <c r="K38" i="1"/>
  <c r="U36" i="1"/>
  <c r="U38" i="1" s="1"/>
  <c r="K42" i="1"/>
  <c r="U23" i="1"/>
  <c r="U11" i="1"/>
  <c r="U13" i="1" s="1"/>
  <c r="K13" i="1"/>
  <c r="W24" i="1" l="1"/>
  <c r="W25" i="1" s="1"/>
  <c r="M25" i="1"/>
  <c r="T55" i="1"/>
  <c r="T56" i="1" s="1"/>
  <c r="T50" i="1"/>
  <c r="O49" i="1"/>
  <c r="Y18" i="1"/>
  <c r="Y19" i="1" s="1"/>
  <c r="O24" i="1"/>
  <c r="O19" i="1"/>
  <c r="W49" i="1"/>
  <c r="W50" i="1" s="1"/>
  <c r="M55" i="1"/>
  <c r="M50" i="1"/>
  <c r="V24" i="1"/>
  <c r="V25" i="1" s="1"/>
  <c r="L25" i="1"/>
  <c r="K18" i="1"/>
  <c r="K52" i="1"/>
  <c r="U21" i="1"/>
  <c r="U22" i="1" s="1"/>
  <c r="K22" i="1"/>
  <c r="W52" i="1"/>
  <c r="W53" i="1" s="1"/>
  <c r="M53" i="1"/>
  <c r="L53" i="1"/>
  <c r="V52" i="1"/>
  <c r="V53" i="1" s="1"/>
  <c r="N53" i="1"/>
  <c r="X52" i="1"/>
  <c r="X53" i="1" s="1"/>
  <c r="Y52" i="1"/>
  <c r="Y53" i="1" s="1"/>
  <c r="O53" i="1"/>
  <c r="P49" i="1"/>
  <c r="P24" i="1"/>
  <c r="P25" i="1" s="1"/>
  <c r="P19" i="1"/>
  <c r="S55" i="1"/>
  <c r="S56" i="1" s="1"/>
  <c r="S50" i="1"/>
  <c r="Q55" i="1"/>
  <c r="Q56" i="1" s="1"/>
  <c r="Q50" i="1"/>
  <c r="X24" i="1"/>
  <c r="X25" i="1" s="1"/>
  <c r="N25" i="1"/>
  <c r="R55" i="1"/>
  <c r="R56" i="1" s="1"/>
  <c r="R50" i="1"/>
  <c r="X49" i="1"/>
  <c r="X50" i="1" s="1"/>
  <c r="N55" i="1"/>
  <c r="N50" i="1"/>
  <c r="V49" i="1"/>
  <c r="V50" i="1" s="1"/>
  <c r="L55" i="1"/>
  <c r="L50" i="1"/>
  <c r="U42" i="1"/>
  <c r="U44" i="1" s="1"/>
  <c r="K44" i="1"/>
  <c r="K49" i="1" l="1"/>
  <c r="K55" i="1" s="1"/>
  <c r="U18" i="1"/>
  <c r="U19" i="1" s="1"/>
  <c r="K24" i="1"/>
  <c r="K19" i="1"/>
  <c r="Y24" i="1"/>
  <c r="Y25" i="1" s="1"/>
  <c r="O25" i="1"/>
  <c r="U52" i="1"/>
  <c r="U53" i="1" s="1"/>
  <c r="K53" i="1"/>
  <c r="O55" i="1"/>
  <c r="Y49" i="1"/>
  <c r="Y50" i="1" s="1"/>
  <c r="O50" i="1"/>
  <c r="X55" i="1"/>
  <c r="X56" i="1" s="1"/>
  <c r="N56" i="1"/>
  <c r="P55" i="1"/>
  <c r="P56" i="1" s="1"/>
  <c r="P50" i="1"/>
  <c r="W55" i="1"/>
  <c r="W56" i="1" s="1"/>
  <c r="M56" i="1"/>
  <c r="V55" i="1"/>
  <c r="V56" i="1" s="1"/>
  <c r="L56" i="1"/>
  <c r="U55" i="1" l="1"/>
  <c r="U56" i="1" s="1"/>
  <c r="K56" i="1"/>
  <c r="U24" i="1"/>
  <c r="U25" i="1" s="1"/>
  <c r="K25" i="1"/>
  <c r="Y55" i="1"/>
  <c r="Y56" i="1" s="1"/>
  <c r="O56" i="1"/>
  <c r="U49" i="1"/>
  <c r="U50" i="1" s="1"/>
  <c r="K50" i="1"/>
</calcChain>
</file>

<file path=xl/sharedStrings.xml><?xml version="1.0" encoding="utf-8"?>
<sst xmlns="http://schemas.openxmlformats.org/spreadsheetml/2006/main" count="186" uniqueCount="50">
  <si>
    <t>Update cells marked with yellow to calculate the pricing elements related to guarantees</t>
  </si>
  <si>
    <t>Guarantee cover, %</t>
  </si>
  <si>
    <t>Margin, bps</t>
  </si>
  <si>
    <t>Commitment fee, bps</t>
  </si>
  <si>
    <t>Arrangement fee, bps</t>
  </si>
  <si>
    <t>Bank</t>
  </si>
  <si>
    <t>Arrangement fee split</t>
  </si>
  <si>
    <t>Covered part</t>
  </si>
  <si>
    <t>Uncovered part</t>
  </si>
  <si>
    <t>Blended</t>
  </si>
  <si>
    <t>Funding premium, bps</t>
  </si>
  <si>
    <t>Credit premium, bps</t>
  </si>
  <si>
    <t>Customer</t>
  </si>
  <si>
    <t>Drawn funding cost, bps</t>
  </si>
  <si>
    <t>Undrawn funding cost, bps</t>
  </si>
  <si>
    <t>To be changed</t>
  </si>
  <si>
    <t>Not to be changed</t>
  </si>
  <si>
    <t xml:space="preserve">  of which funding premium, bps</t>
  </si>
  <si>
    <t xml:space="preserve">  of which credit premium, bps</t>
  </si>
  <si>
    <t>Commitment fee split on covered part</t>
  </si>
  <si>
    <t>Commitment fee split on uncovered part</t>
  </si>
  <si>
    <t>SME</t>
  </si>
  <si>
    <t>SME/Large company</t>
  </si>
  <si>
    <t>Type</t>
  </si>
  <si>
    <t>Large company</t>
  </si>
  <si>
    <t>General information</t>
  </si>
  <si>
    <t>Individual bank's funding costs</t>
  </si>
  <si>
    <t>Pricing</t>
  </si>
  <si>
    <t>Fee split between bank and EKF</t>
  </si>
  <si>
    <t>EKF</t>
  </si>
  <si>
    <t>Year 1</t>
  </si>
  <si>
    <t>Year 2</t>
  </si>
  <si>
    <t>Year 3</t>
  </si>
  <si>
    <t>Year 4</t>
  </si>
  <si>
    <t>Year 5</t>
  </si>
  <si>
    <t>Commitment fee/margin, %</t>
  </si>
  <si>
    <t>Com fee (credit premium)/margin (credit premium), %</t>
  </si>
  <si>
    <t>EU Commission minimum pricing validation</t>
  </si>
  <si>
    <t>Margin split</t>
  </si>
  <si>
    <t>Customer Total, bps</t>
  </si>
  <si>
    <t>EKF Total, bps</t>
  </si>
  <si>
    <t>Bank Total, bps</t>
  </si>
  <si>
    <t>Commitment fee split</t>
  </si>
  <si>
    <t>Bank, bps</t>
  </si>
  <si>
    <t>EKF, bps</t>
  </si>
  <si>
    <t>Customer, bps</t>
  </si>
  <si>
    <t>Total</t>
  </si>
  <si>
    <t>Below calculations are based on notional in cell C4</t>
  </si>
  <si>
    <t>Notional</t>
  </si>
  <si>
    <t>Commitment fee vs. EKF minimum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</si>
</sst>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9" xfId="0" applyFill="1" applyBorder="1"/>
    <xf numFmtId="0" fontId="0" fillId="2" borderId="11" xfId="0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0" xfId="0" applyFont="1" applyFill="1"/>
    <xf numFmtId="9" fontId="0" fillId="2" borderId="0" xfId="0" applyNumberFormat="1" applyFill="1"/>
    <xf numFmtId="0" fontId="4" fillId="2" borderId="4" xfId="0" quotePrefix="1" applyFont="1" applyFill="1" applyBorder="1"/>
    <xf numFmtId="0" fontId="1" fillId="2" borderId="2" xfId="0" applyFont="1" applyFill="1" applyBorder="1"/>
    <xf numFmtId="9" fontId="0" fillId="2" borderId="2" xfId="1" applyFont="1" applyFill="1" applyBorder="1"/>
    <xf numFmtId="0" fontId="5" fillId="2" borderId="11" xfId="0" applyFont="1" applyFill="1" applyBorder="1"/>
    <xf numFmtId="0" fontId="8" fillId="0" borderId="0" xfId="0" applyFont="1"/>
    <xf numFmtId="0" fontId="0" fillId="5" borderId="0" xfId="0" applyFill="1"/>
    <xf numFmtId="0" fontId="0" fillId="6" borderId="0" xfId="0" quotePrefix="1" applyFill="1"/>
    <xf numFmtId="9" fontId="0" fillId="5" borderId="2" xfId="1" applyFont="1" applyFill="1" applyBorder="1"/>
    <xf numFmtId="3" fontId="0" fillId="6" borderId="2" xfId="0" applyNumberFormat="1" applyFill="1" applyBorder="1"/>
    <xf numFmtId="0" fontId="0" fillId="6" borderId="7" xfId="0" applyFill="1" applyBorder="1"/>
    <xf numFmtId="0" fontId="0" fillId="6" borderId="5" xfId="0" applyFill="1" applyBorder="1"/>
    <xf numFmtId="0" fontId="5" fillId="2" borderId="2" xfId="0" applyFont="1" applyFill="1" applyBorder="1"/>
    <xf numFmtId="9" fontId="0" fillId="6" borderId="2" xfId="0" applyNumberFormat="1" applyFill="1" applyBorder="1"/>
    <xf numFmtId="0" fontId="7" fillId="2" borderId="2" xfId="0" applyFont="1" applyFill="1" applyBorder="1"/>
    <xf numFmtId="0" fontId="4" fillId="5" borderId="4" xfId="0" applyFont="1" applyFill="1" applyBorder="1"/>
    <xf numFmtId="0" fontId="4" fillId="6" borderId="4" xfId="0" applyFont="1" applyFill="1" applyBorder="1"/>
    <xf numFmtId="0" fontId="1" fillId="6" borderId="2" xfId="0" applyFont="1" applyFill="1" applyBorder="1"/>
    <xf numFmtId="9" fontId="0" fillId="5" borderId="7" xfId="0" applyNumberFormat="1" applyFill="1" applyBorder="1"/>
    <xf numFmtId="9" fontId="0" fillId="5" borderId="8" xfId="0" applyNumberFormat="1" applyFill="1" applyBorder="1"/>
    <xf numFmtId="9" fontId="0" fillId="5" borderId="4" xfId="0" applyNumberFormat="1" applyFill="1" applyBorder="1"/>
    <xf numFmtId="9" fontId="0" fillId="5" borderId="13" xfId="0" applyNumberFormat="1" applyFill="1" applyBorder="1"/>
    <xf numFmtId="9" fontId="0" fillId="5" borderId="5" xfId="0" applyNumberFormat="1" applyFill="1" applyBorder="1"/>
    <xf numFmtId="9" fontId="0" fillId="5" borderId="10" xfId="0" applyNumberForma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4" borderId="0" xfId="0" applyFont="1" applyFill="1"/>
    <xf numFmtId="0" fontId="1" fillId="7" borderId="2" xfId="0" applyFont="1" applyFill="1" applyBorder="1" applyAlignment="1">
      <alignment horizontal="center"/>
    </xf>
    <xf numFmtId="0" fontId="4" fillId="6" borderId="2" xfId="0" applyFont="1" applyFill="1" applyBorder="1"/>
    <xf numFmtId="0" fontId="1" fillId="7" borderId="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7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1" fillId="8" borderId="2" xfId="0" applyFont="1" applyFill="1" applyBorder="1"/>
    <xf numFmtId="0" fontId="1" fillId="3" borderId="2" xfId="0" applyFont="1" applyFill="1" applyBorder="1"/>
    <xf numFmtId="0" fontId="1" fillId="9" borderId="2" xfId="0" applyFont="1" applyFill="1" applyBorder="1"/>
    <xf numFmtId="0" fontId="1" fillId="7" borderId="12" xfId="0" applyFont="1" applyFill="1" applyBorder="1" applyAlignment="1">
      <alignment horizontal="centerContinuous"/>
    </xf>
    <xf numFmtId="0" fontId="1" fillId="7" borderId="3" xfId="0" applyFont="1" applyFill="1" applyBorder="1" applyAlignment="1">
      <alignment horizontal="centerContinuous"/>
    </xf>
    <xf numFmtId="0" fontId="1" fillId="7" borderId="1" xfId="0" applyFont="1" applyFill="1" applyBorder="1" applyAlignment="1">
      <alignment horizontal="centerContinuous"/>
    </xf>
    <xf numFmtId="0" fontId="9" fillId="7" borderId="2" xfId="0" applyFont="1" applyFill="1" applyBorder="1"/>
    <xf numFmtId="3" fontId="1" fillId="2" borderId="2" xfId="0" applyNumberFormat="1" applyFont="1" applyFill="1" applyBorder="1"/>
    <xf numFmtId="0" fontId="11" fillId="2" borderId="0" xfId="0" applyFont="1" applyFill="1"/>
    <xf numFmtId="3" fontId="4" fillId="2" borderId="7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0" fillId="9" borderId="7" xfId="0" applyFont="1" applyFill="1" applyBorder="1" applyAlignment="1">
      <alignment horizontal="center" vertical="center" textRotation="90"/>
    </xf>
    <xf numFmtId="0" fontId="10" fillId="9" borderId="4" xfId="0" applyFont="1" applyFill="1" applyBorder="1" applyAlignment="1">
      <alignment horizontal="center" vertical="center" textRotation="90"/>
    </xf>
    <xf numFmtId="0" fontId="10" fillId="9" borderId="5" xfId="0" applyFont="1" applyFill="1" applyBorder="1" applyAlignment="1">
      <alignment horizontal="center" vertical="center" textRotation="90"/>
    </xf>
    <xf numFmtId="0" fontId="10" fillId="8" borderId="7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0" fillId="8" borderId="5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</xdr:row>
      <xdr:rowOff>85725</xdr:rowOff>
    </xdr:from>
    <xdr:to>
      <xdr:col>22</xdr:col>
      <xdr:colOff>160513</xdr:colOff>
      <xdr:row>14</xdr:row>
      <xdr:rowOff>180196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276225"/>
          <a:ext cx="9618838" cy="2570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tabSelected="1" zoomScale="85" zoomScaleNormal="85" workbookViewId="0">
      <selection activeCell="G8" sqref="G8"/>
    </sheetView>
  </sheetViews>
  <sheetFormatPr defaultRowHeight="14.5" x14ac:dyDescent="0.35"/>
  <cols>
    <col min="2" max="2" width="50.26953125" customWidth="1"/>
    <col min="3" max="7" width="15.7265625" customWidth="1"/>
    <col min="8" max="8" width="15.453125" customWidth="1"/>
    <col min="9" max="9" width="5" customWidth="1"/>
    <col min="10" max="10" width="23.7265625" customWidth="1"/>
    <col min="11" max="25" width="15.7265625" customWidth="1"/>
  </cols>
  <sheetData>
    <row r="1" spans="1:3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6" x14ac:dyDescent="0.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35">
      <c r="A3" s="1"/>
      <c r="B3" s="34" t="s">
        <v>25</v>
      </c>
      <c r="C3" s="35"/>
      <c r="D3" s="1"/>
      <c r="E3" s="1"/>
      <c r="F3" s="1"/>
      <c r="G3" s="1"/>
      <c r="H3" s="1"/>
      <c r="I3" s="1"/>
      <c r="J3" s="43"/>
      <c r="K3" s="52" t="s">
        <v>7</v>
      </c>
      <c r="L3" s="50"/>
      <c r="M3" s="50"/>
      <c r="N3" s="50"/>
      <c r="O3" s="51"/>
      <c r="P3" s="52" t="s">
        <v>8</v>
      </c>
      <c r="Q3" s="50"/>
      <c r="R3" s="50"/>
      <c r="S3" s="50"/>
      <c r="T3" s="51"/>
      <c r="U3" s="52" t="s">
        <v>9</v>
      </c>
      <c r="V3" s="50"/>
      <c r="W3" s="50"/>
      <c r="X3" s="50"/>
      <c r="Y3" s="51"/>
      <c r="Z3" s="1"/>
      <c r="AA3" s="1"/>
      <c r="AB3" s="1"/>
      <c r="AC3" s="1"/>
      <c r="AD3" s="1"/>
      <c r="AE3" s="1"/>
    </row>
    <row r="4" spans="1:31" ht="15" customHeight="1" x14ac:dyDescent="0.35">
      <c r="A4" s="1"/>
      <c r="B4" s="6" t="s">
        <v>48</v>
      </c>
      <c r="C4" s="19"/>
      <c r="D4" s="1"/>
      <c r="E4" s="16"/>
      <c r="F4" s="1" t="s">
        <v>16</v>
      </c>
      <c r="G4" s="1"/>
      <c r="H4" s="1"/>
      <c r="I4" s="1"/>
      <c r="J4" s="42" t="s">
        <v>38</v>
      </c>
      <c r="K4" s="39" t="s">
        <v>30</v>
      </c>
      <c r="L4" s="41" t="s">
        <v>31</v>
      </c>
      <c r="M4" s="41" t="s">
        <v>32</v>
      </c>
      <c r="N4" s="41" t="s">
        <v>33</v>
      </c>
      <c r="O4" s="41" t="s">
        <v>34</v>
      </c>
      <c r="P4" s="39" t="s">
        <v>30</v>
      </c>
      <c r="Q4" s="39" t="s">
        <v>31</v>
      </c>
      <c r="R4" s="39" t="s">
        <v>32</v>
      </c>
      <c r="S4" s="39" t="s">
        <v>33</v>
      </c>
      <c r="T4" s="39" t="s">
        <v>34</v>
      </c>
      <c r="U4" s="39" t="s">
        <v>30</v>
      </c>
      <c r="V4" s="39" t="s">
        <v>31</v>
      </c>
      <c r="W4" s="39" t="s">
        <v>32</v>
      </c>
      <c r="X4" s="39" t="s">
        <v>33</v>
      </c>
      <c r="Y4" s="39" t="s">
        <v>34</v>
      </c>
      <c r="Z4" s="1"/>
      <c r="AA4" s="1"/>
      <c r="AB4" s="1"/>
      <c r="AC4" s="1"/>
      <c r="AD4" s="1"/>
      <c r="AE4" s="1"/>
    </row>
    <row r="5" spans="1:31" ht="15" customHeight="1" x14ac:dyDescent="0.35">
      <c r="A5" s="1"/>
      <c r="B5" s="22" t="s">
        <v>22</v>
      </c>
      <c r="C5" s="23" t="s">
        <v>24</v>
      </c>
      <c r="D5" s="1"/>
      <c r="E5" s="17"/>
      <c r="F5" s="1" t="s">
        <v>15</v>
      </c>
      <c r="G5" s="1"/>
      <c r="H5" s="1"/>
      <c r="I5" s="63" t="s">
        <v>5</v>
      </c>
      <c r="J5" s="44" t="s">
        <v>10</v>
      </c>
      <c r="K5" s="56">
        <f>C19</f>
        <v>0</v>
      </c>
      <c r="L5" s="56">
        <f>D19</f>
        <v>0</v>
      </c>
      <c r="M5" s="56">
        <f>E19</f>
        <v>0</v>
      </c>
      <c r="N5" s="56">
        <f>F19</f>
        <v>0</v>
      </c>
      <c r="O5" s="56">
        <f>G19</f>
        <v>0</v>
      </c>
      <c r="P5" s="56">
        <f t="shared" ref="P5:T6" si="0">C19</f>
        <v>0</v>
      </c>
      <c r="Q5" s="56">
        <f t="shared" si="0"/>
        <v>0</v>
      </c>
      <c r="R5" s="56">
        <f t="shared" si="0"/>
        <v>0</v>
      </c>
      <c r="S5" s="56">
        <f t="shared" si="0"/>
        <v>0</v>
      </c>
      <c r="T5" s="56">
        <f t="shared" si="0"/>
        <v>0</v>
      </c>
      <c r="U5" s="56">
        <f t="shared" ref="U5:Y6" si="1">K5*$C$6+P5*(1-$C$6)</f>
        <v>0</v>
      </c>
      <c r="V5" s="56">
        <f t="shared" si="1"/>
        <v>0</v>
      </c>
      <c r="W5" s="56">
        <f t="shared" si="1"/>
        <v>0</v>
      </c>
      <c r="X5" s="56">
        <f t="shared" si="1"/>
        <v>0</v>
      </c>
      <c r="Y5" s="56">
        <f t="shared" si="1"/>
        <v>0</v>
      </c>
      <c r="Z5" s="1"/>
      <c r="AA5" s="1"/>
      <c r="AB5" s="1"/>
      <c r="AC5" s="1"/>
      <c r="AD5" s="1"/>
      <c r="AE5" s="1"/>
    </row>
    <row r="6" spans="1:31" ht="15" customHeight="1" x14ac:dyDescent="0.35">
      <c r="A6" s="1"/>
      <c r="B6" s="6" t="s">
        <v>1</v>
      </c>
      <c r="C6" s="18">
        <v>0.8</v>
      </c>
      <c r="D6" s="1"/>
      <c r="E6" s="3"/>
      <c r="F6" s="1"/>
      <c r="G6" s="1"/>
      <c r="H6" s="1"/>
      <c r="I6" s="64"/>
      <c r="J6" s="45" t="s">
        <v>11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0</v>
      </c>
      <c r="T6" s="57">
        <f t="shared" si="0"/>
        <v>0</v>
      </c>
      <c r="U6" s="57">
        <f t="shared" si="1"/>
        <v>0</v>
      </c>
      <c r="V6" s="57">
        <f t="shared" si="1"/>
        <v>0</v>
      </c>
      <c r="W6" s="57">
        <f t="shared" si="1"/>
        <v>0</v>
      </c>
      <c r="X6" s="57">
        <f t="shared" si="1"/>
        <v>0</v>
      </c>
      <c r="Y6" s="57">
        <f t="shared" si="1"/>
        <v>0</v>
      </c>
      <c r="Z6" s="1"/>
      <c r="AA6" s="1"/>
      <c r="AB6" s="1"/>
      <c r="AC6" s="1"/>
      <c r="AD6" s="1"/>
      <c r="AE6" s="1"/>
    </row>
    <row r="7" spans="1:31" ht="15" customHeight="1" x14ac:dyDescent="0.35">
      <c r="A7" s="1"/>
      <c r="B7" s="9"/>
      <c r="C7" s="10"/>
      <c r="D7" s="1"/>
      <c r="E7" s="3"/>
      <c r="F7" s="1"/>
      <c r="G7" s="1"/>
      <c r="H7" s="1"/>
      <c r="I7" s="65"/>
      <c r="J7" s="58" t="s">
        <v>41</v>
      </c>
      <c r="K7" s="59">
        <f t="shared" ref="K7:Y7" si="2">SUM(K5:K6)</f>
        <v>0</v>
      </c>
      <c r="L7" s="59">
        <f t="shared" si="2"/>
        <v>0</v>
      </c>
      <c r="M7" s="59">
        <f t="shared" si="2"/>
        <v>0</v>
      </c>
      <c r="N7" s="59">
        <f t="shared" si="2"/>
        <v>0</v>
      </c>
      <c r="O7" s="59">
        <f t="shared" si="2"/>
        <v>0</v>
      </c>
      <c r="P7" s="59">
        <f t="shared" si="2"/>
        <v>0</v>
      </c>
      <c r="Q7" s="59">
        <f t="shared" si="2"/>
        <v>0</v>
      </c>
      <c r="R7" s="59">
        <f t="shared" si="2"/>
        <v>0</v>
      </c>
      <c r="S7" s="59">
        <f t="shared" si="2"/>
        <v>0</v>
      </c>
      <c r="T7" s="59">
        <f t="shared" si="2"/>
        <v>0</v>
      </c>
      <c r="U7" s="59">
        <f t="shared" si="2"/>
        <v>0</v>
      </c>
      <c r="V7" s="59">
        <f t="shared" si="2"/>
        <v>0</v>
      </c>
      <c r="W7" s="59">
        <f t="shared" si="2"/>
        <v>0</v>
      </c>
      <c r="X7" s="59">
        <f t="shared" si="2"/>
        <v>0</v>
      </c>
      <c r="Y7" s="59">
        <f t="shared" si="2"/>
        <v>0</v>
      </c>
      <c r="Z7" s="1"/>
      <c r="AA7" s="1"/>
      <c r="AB7" s="1"/>
      <c r="AC7" s="1"/>
      <c r="AD7" s="1"/>
      <c r="AE7" s="1"/>
    </row>
    <row r="8" spans="1:31" ht="15" customHeight="1" x14ac:dyDescent="0.35">
      <c r="A8" s="1"/>
      <c r="B8" s="36" t="s">
        <v>28</v>
      </c>
      <c r="C8" s="37" t="s">
        <v>5</v>
      </c>
      <c r="D8" s="37" t="s">
        <v>29</v>
      </c>
      <c r="E8" s="1"/>
      <c r="F8" s="1"/>
      <c r="G8" s="1"/>
      <c r="H8" s="1"/>
      <c r="I8" s="66" t="s">
        <v>29</v>
      </c>
      <c r="J8" s="46" t="s">
        <v>10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f t="shared" ref="U8:Y9" si="3">K8*$C$6+P8*(1-$C$6)</f>
        <v>0</v>
      </c>
      <c r="V8" s="56">
        <f t="shared" si="3"/>
        <v>0</v>
      </c>
      <c r="W8" s="56">
        <f t="shared" si="3"/>
        <v>0</v>
      </c>
      <c r="X8" s="56">
        <f t="shared" si="3"/>
        <v>0</v>
      </c>
      <c r="Y8" s="56">
        <f t="shared" si="3"/>
        <v>0</v>
      </c>
      <c r="Z8" s="1"/>
      <c r="AA8" s="1"/>
      <c r="AB8" s="1"/>
      <c r="AC8" s="1"/>
      <c r="AD8" s="1"/>
      <c r="AE8" s="1"/>
    </row>
    <row r="9" spans="1:31" ht="15" customHeight="1" x14ac:dyDescent="0.35">
      <c r="A9" s="1"/>
      <c r="B9" s="7" t="s">
        <v>6</v>
      </c>
      <c r="C9" s="28">
        <v>0.9</v>
      </c>
      <c r="D9" s="29">
        <v>0.1</v>
      </c>
      <c r="E9" s="1"/>
      <c r="F9" s="1"/>
      <c r="G9" s="1"/>
      <c r="H9" s="1"/>
      <c r="I9" s="67"/>
      <c r="J9" s="46" t="s">
        <v>11</v>
      </c>
      <c r="K9" s="57">
        <f>C20</f>
        <v>0</v>
      </c>
      <c r="L9" s="57">
        <f>D20</f>
        <v>0</v>
      </c>
      <c r="M9" s="57">
        <f>E20</f>
        <v>0</v>
      </c>
      <c r="N9" s="57">
        <f>F20</f>
        <v>0</v>
      </c>
      <c r="O9" s="57">
        <f>G20</f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f t="shared" si="3"/>
        <v>0</v>
      </c>
      <c r="V9" s="57">
        <f t="shared" si="3"/>
        <v>0</v>
      </c>
      <c r="W9" s="57">
        <f t="shared" si="3"/>
        <v>0</v>
      </c>
      <c r="X9" s="57">
        <f t="shared" si="3"/>
        <v>0</v>
      </c>
      <c r="Y9" s="57">
        <f t="shared" si="3"/>
        <v>0</v>
      </c>
      <c r="Z9" s="1"/>
      <c r="AA9" s="1"/>
      <c r="AB9" s="1"/>
      <c r="AC9" s="1"/>
      <c r="AD9" s="1"/>
      <c r="AE9" s="1"/>
    </row>
    <row r="10" spans="1:31" ht="15" customHeight="1" x14ac:dyDescent="0.35">
      <c r="A10" s="1"/>
      <c r="B10" s="14" t="s">
        <v>19</v>
      </c>
      <c r="C10" s="30">
        <v>0</v>
      </c>
      <c r="D10" s="31">
        <v>1</v>
      </c>
      <c r="E10" s="1"/>
      <c r="F10" s="1"/>
      <c r="G10" s="1"/>
      <c r="H10" s="1"/>
      <c r="I10" s="68"/>
      <c r="J10" s="58" t="s">
        <v>40</v>
      </c>
      <c r="K10" s="59">
        <f t="shared" ref="K10:Y10" si="4">SUM(K8:K9)</f>
        <v>0</v>
      </c>
      <c r="L10" s="59">
        <f t="shared" si="4"/>
        <v>0</v>
      </c>
      <c r="M10" s="59">
        <f t="shared" si="4"/>
        <v>0</v>
      </c>
      <c r="N10" s="59">
        <f t="shared" si="4"/>
        <v>0</v>
      </c>
      <c r="O10" s="59">
        <f t="shared" si="4"/>
        <v>0</v>
      </c>
      <c r="P10" s="59">
        <f t="shared" si="4"/>
        <v>0</v>
      </c>
      <c r="Q10" s="59">
        <f t="shared" si="4"/>
        <v>0</v>
      </c>
      <c r="R10" s="59">
        <f t="shared" si="4"/>
        <v>0</v>
      </c>
      <c r="S10" s="59">
        <f t="shared" si="4"/>
        <v>0</v>
      </c>
      <c r="T10" s="59">
        <f t="shared" si="4"/>
        <v>0</v>
      </c>
      <c r="U10" s="59">
        <f t="shared" si="4"/>
        <v>0</v>
      </c>
      <c r="V10" s="59">
        <f t="shared" si="4"/>
        <v>0</v>
      </c>
      <c r="W10" s="59">
        <f t="shared" si="4"/>
        <v>0</v>
      </c>
      <c r="X10" s="59">
        <f t="shared" si="4"/>
        <v>0</v>
      </c>
      <c r="Y10" s="59">
        <f t="shared" si="4"/>
        <v>0</v>
      </c>
      <c r="Z10" s="1"/>
      <c r="AA10" s="1"/>
      <c r="AB10" s="1"/>
      <c r="AC10" s="1"/>
      <c r="AD10" s="1"/>
      <c r="AE10" s="1"/>
    </row>
    <row r="11" spans="1:31" ht="15" customHeight="1" x14ac:dyDescent="0.35">
      <c r="A11" s="1"/>
      <c r="B11" s="8" t="s">
        <v>20</v>
      </c>
      <c r="C11" s="32">
        <v>1</v>
      </c>
      <c r="D11" s="33">
        <v>0</v>
      </c>
      <c r="E11" s="1"/>
      <c r="F11" s="1"/>
      <c r="G11" s="1"/>
      <c r="H11" s="1"/>
      <c r="I11" s="60" t="s">
        <v>12</v>
      </c>
      <c r="J11" s="46" t="s">
        <v>10</v>
      </c>
      <c r="K11" s="56">
        <f t="shared" ref="K11:T11" si="5">K5+K8</f>
        <v>0</v>
      </c>
      <c r="L11" s="56">
        <f t="shared" si="5"/>
        <v>0</v>
      </c>
      <c r="M11" s="56">
        <f t="shared" si="5"/>
        <v>0</v>
      </c>
      <c r="N11" s="56">
        <f t="shared" si="5"/>
        <v>0</v>
      </c>
      <c r="O11" s="56">
        <f t="shared" si="5"/>
        <v>0</v>
      </c>
      <c r="P11" s="56">
        <f t="shared" si="5"/>
        <v>0</v>
      </c>
      <c r="Q11" s="56">
        <f t="shared" si="5"/>
        <v>0</v>
      </c>
      <c r="R11" s="56">
        <f t="shared" si="5"/>
        <v>0</v>
      </c>
      <c r="S11" s="56">
        <f t="shared" si="5"/>
        <v>0</v>
      </c>
      <c r="T11" s="56">
        <f t="shared" si="5"/>
        <v>0</v>
      </c>
      <c r="U11" s="56">
        <f t="shared" ref="U11:Y12" si="6">K11*$C$6+P11*(1-$C$6)</f>
        <v>0</v>
      </c>
      <c r="V11" s="56">
        <f t="shared" si="6"/>
        <v>0</v>
      </c>
      <c r="W11" s="56">
        <f t="shared" si="6"/>
        <v>0</v>
      </c>
      <c r="X11" s="56">
        <f t="shared" si="6"/>
        <v>0</v>
      </c>
      <c r="Y11" s="56">
        <f t="shared" si="6"/>
        <v>0</v>
      </c>
      <c r="Z11" s="1"/>
      <c r="AA11" s="1"/>
      <c r="AB11" s="1"/>
      <c r="AC11" s="1"/>
      <c r="AD11" s="1"/>
      <c r="AE11" s="1"/>
    </row>
    <row r="12" spans="1:31" ht="15" customHeight="1" x14ac:dyDescent="0.35">
      <c r="A12" s="1"/>
      <c r="B12" s="1"/>
      <c r="C12" s="1"/>
      <c r="D12" s="1"/>
      <c r="E12" s="1"/>
      <c r="F12" s="1"/>
      <c r="G12" s="1"/>
      <c r="H12" s="1"/>
      <c r="I12" s="61"/>
      <c r="J12" s="46" t="s">
        <v>11</v>
      </c>
      <c r="K12" s="57">
        <f t="shared" ref="K12:T12" si="7">K6+K9</f>
        <v>0</v>
      </c>
      <c r="L12" s="57">
        <f t="shared" si="7"/>
        <v>0</v>
      </c>
      <c r="M12" s="57">
        <f t="shared" si="7"/>
        <v>0</v>
      </c>
      <c r="N12" s="57">
        <f t="shared" si="7"/>
        <v>0</v>
      </c>
      <c r="O12" s="57">
        <f t="shared" si="7"/>
        <v>0</v>
      </c>
      <c r="P12" s="57">
        <f t="shared" si="7"/>
        <v>0</v>
      </c>
      <c r="Q12" s="57">
        <f t="shared" si="7"/>
        <v>0</v>
      </c>
      <c r="R12" s="57">
        <f t="shared" si="7"/>
        <v>0</v>
      </c>
      <c r="S12" s="57">
        <f t="shared" si="7"/>
        <v>0</v>
      </c>
      <c r="T12" s="57">
        <f t="shared" si="7"/>
        <v>0</v>
      </c>
      <c r="U12" s="57">
        <f t="shared" si="6"/>
        <v>0</v>
      </c>
      <c r="V12" s="57">
        <f t="shared" si="6"/>
        <v>0</v>
      </c>
      <c r="W12" s="57">
        <f t="shared" si="6"/>
        <v>0</v>
      </c>
      <c r="X12" s="57">
        <f t="shared" si="6"/>
        <v>0</v>
      </c>
      <c r="Y12" s="57">
        <f t="shared" si="6"/>
        <v>0</v>
      </c>
      <c r="Z12" s="1"/>
      <c r="AA12" s="1"/>
      <c r="AB12" s="1"/>
      <c r="AC12" s="1"/>
      <c r="AD12" s="1"/>
      <c r="AE12" s="1"/>
    </row>
    <row r="13" spans="1:31" ht="15" customHeight="1" x14ac:dyDescent="0.35">
      <c r="A13" s="1"/>
      <c r="B13" s="34" t="s">
        <v>26</v>
      </c>
      <c r="C13" s="39" t="s">
        <v>30</v>
      </c>
      <c r="D13" s="39" t="s">
        <v>31</v>
      </c>
      <c r="E13" s="39" t="s">
        <v>32</v>
      </c>
      <c r="F13" s="39" t="s">
        <v>33</v>
      </c>
      <c r="G13" s="39" t="s">
        <v>34</v>
      </c>
      <c r="H13" s="1"/>
      <c r="I13" s="62"/>
      <c r="J13" s="58" t="s">
        <v>39</v>
      </c>
      <c r="K13" s="59">
        <f t="shared" ref="K13:Y13" si="8">SUM(K11:K12)</f>
        <v>0</v>
      </c>
      <c r="L13" s="59">
        <f t="shared" si="8"/>
        <v>0</v>
      </c>
      <c r="M13" s="59">
        <f t="shared" si="8"/>
        <v>0</v>
      </c>
      <c r="N13" s="59">
        <f t="shared" si="8"/>
        <v>0</v>
      </c>
      <c r="O13" s="59">
        <f t="shared" si="8"/>
        <v>0</v>
      </c>
      <c r="P13" s="59">
        <f t="shared" si="8"/>
        <v>0</v>
      </c>
      <c r="Q13" s="59">
        <f t="shared" si="8"/>
        <v>0</v>
      </c>
      <c r="R13" s="59">
        <f t="shared" si="8"/>
        <v>0</v>
      </c>
      <c r="S13" s="59">
        <f t="shared" si="8"/>
        <v>0</v>
      </c>
      <c r="T13" s="59">
        <f t="shared" si="8"/>
        <v>0</v>
      </c>
      <c r="U13" s="59">
        <f t="shared" si="8"/>
        <v>0</v>
      </c>
      <c r="V13" s="59">
        <f t="shared" si="8"/>
        <v>0</v>
      </c>
      <c r="W13" s="59">
        <f t="shared" si="8"/>
        <v>0</v>
      </c>
      <c r="X13" s="59">
        <f t="shared" si="8"/>
        <v>0</v>
      </c>
      <c r="Y13" s="59">
        <f t="shared" si="8"/>
        <v>0</v>
      </c>
      <c r="Z13" s="1"/>
      <c r="AA13" s="1"/>
      <c r="AB13" s="1"/>
      <c r="AC13" s="1"/>
      <c r="AD13" s="1"/>
      <c r="AE13" s="1"/>
    </row>
    <row r="14" spans="1:31" ht="15" customHeight="1" x14ac:dyDescent="0.35">
      <c r="A14" s="1"/>
      <c r="B14" s="5" t="s">
        <v>13</v>
      </c>
      <c r="C14" s="20"/>
      <c r="D14" s="20"/>
      <c r="E14" s="20"/>
      <c r="F14" s="20"/>
      <c r="G14" s="20"/>
      <c r="H14" s="1"/>
      <c r="I14" s="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1"/>
      <c r="AA14" s="1"/>
      <c r="AB14" s="1"/>
      <c r="AC14" s="1"/>
      <c r="AD14" s="1"/>
      <c r="AE14" s="1"/>
    </row>
    <row r="15" spans="1:31" ht="15" customHeight="1" x14ac:dyDescent="0.35">
      <c r="A15" s="1"/>
      <c r="B15" s="4" t="s">
        <v>14</v>
      </c>
      <c r="C15" s="21"/>
      <c r="D15" s="21"/>
      <c r="E15" s="21"/>
      <c r="F15" s="21"/>
      <c r="G15" s="21"/>
      <c r="H15" s="1"/>
      <c r="I15" s="1"/>
      <c r="J15" s="43"/>
      <c r="K15" s="52" t="s">
        <v>7</v>
      </c>
      <c r="L15" s="50"/>
      <c r="M15" s="50"/>
      <c r="N15" s="50"/>
      <c r="O15" s="51"/>
      <c r="P15" s="52" t="s">
        <v>8</v>
      </c>
      <c r="Q15" s="50"/>
      <c r="R15" s="50"/>
      <c r="S15" s="50"/>
      <c r="T15" s="51"/>
      <c r="U15" s="52" t="s">
        <v>9</v>
      </c>
      <c r="V15" s="50"/>
      <c r="W15" s="50"/>
      <c r="X15" s="50"/>
      <c r="Y15" s="51"/>
      <c r="Z15" s="1"/>
      <c r="AA15" s="1"/>
      <c r="AB15" s="1"/>
      <c r="AC15" s="1"/>
      <c r="AD15" s="1"/>
      <c r="AE15" s="1"/>
    </row>
    <row r="16" spans="1:31" ht="15" customHeight="1" x14ac:dyDescent="0.35">
      <c r="A16" s="1"/>
      <c r="C16" s="1"/>
      <c r="D16" s="1"/>
      <c r="E16" s="1"/>
      <c r="F16" s="1"/>
      <c r="G16" s="1"/>
      <c r="H16" s="1"/>
      <c r="I16" s="1"/>
      <c r="J16" s="53" t="s">
        <v>42</v>
      </c>
      <c r="K16" s="39" t="s">
        <v>30</v>
      </c>
      <c r="L16" s="41" t="s">
        <v>31</v>
      </c>
      <c r="M16" s="41" t="s">
        <v>32</v>
      </c>
      <c r="N16" s="41" t="s">
        <v>33</v>
      </c>
      <c r="O16" s="41" t="s">
        <v>34</v>
      </c>
      <c r="P16" s="39" t="s">
        <v>30</v>
      </c>
      <c r="Q16" s="39" t="s">
        <v>31</v>
      </c>
      <c r="R16" s="39" t="s">
        <v>32</v>
      </c>
      <c r="S16" s="39" t="s">
        <v>33</v>
      </c>
      <c r="T16" s="39" t="s">
        <v>34</v>
      </c>
      <c r="U16" s="39" t="s">
        <v>30</v>
      </c>
      <c r="V16" s="39" t="s">
        <v>31</v>
      </c>
      <c r="W16" s="39" t="s">
        <v>32</v>
      </c>
      <c r="X16" s="39" t="s">
        <v>33</v>
      </c>
      <c r="Y16" s="39" t="s">
        <v>34</v>
      </c>
      <c r="Z16" s="1"/>
      <c r="AA16" s="1"/>
      <c r="AB16" s="1"/>
      <c r="AC16" s="1"/>
      <c r="AD16" s="1"/>
      <c r="AE16" s="1"/>
    </row>
    <row r="17" spans="1:31" ht="15" customHeight="1" x14ac:dyDescent="0.35">
      <c r="A17" s="1"/>
      <c r="B17" s="34" t="s">
        <v>27</v>
      </c>
      <c r="C17" s="39" t="s">
        <v>30</v>
      </c>
      <c r="D17" s="39" t="s">
        <v>31</v>
      </c>
      <c r="E17" s="39" t="s">
        <v>32</v>
      </c>
      <c r="F17" s="39" t="s">
        <v>33</v>
      </c>
      <c r="G17" s="39" t="s">
        <v>34</v>
      </c>
      <c r="H17" s="1"/>
      <c r="I17" s="63" t="s">
        <v>5</v>
      </c>
      <c r="J17" s="44" t="s">
        <v>10</v>
      </c>
      <c r="K17" s="56">
        <f>C22</f>
        <v>0</v>
      </c>
      <c r="L17" s="56">
        <f>D22</f>
        <v>0</v>
      </c>
      <c r="M17" s="56">
        <f>E22</f>
        <v>0</v>
      </c>
      <c r="N17" s="56">
        <f>F22</f>
        <v>0</v>
      </c>
      <c r="O17" s="56">
        <f>G22</f>
        <v>0</v>
      </c>
      <c r="P17" s="56">
        <f t="shared" ref="P17:T18" si="9">C22</f>
        <v>0</v>
      </c>
      <c r="Q17" s="56">
        <f t="shared" si="9"/>
        <v>0</v>
      </c>
      <c r="R17" s="56">
        <f t="shared" si="9"/>
        <v>0</v>
      </c>
      <c r="S17" s="56">
        <f t="shared" si="9"/>
        <v>0</v>
      </c>
      <c r="T17" s="56">
        <f t="shared" si="9"/>
        <v>0</v>
      </c>
      <c r="U17" s="56">
        <f t="shared" ref="U17:Y18" si="10">K17*$C$6+P17*(1-$C$6)</f>
        <v>0</v>
      </c>
      <c r="V17" s="56">
        <f t="shared" si="10"/>
        <v>0</v>
      </c>
      <c r="W17" s="56">
        <f t="shared" si="10"/>
        <v>0</v>
      </c>
      <c r="X17" s="56">
        <f t="shared" si="10"/>
        <v>0</v>
      </c>
      <c r="Y17" s="56">
        <f t="shared" si="10"/>
        <v>0</v>
      </c>
      <c r="Z17" s="1"/>
      <c r="AA17" s="1"/>
      <c r="AB17" s="1"/>
      <c r="AC17" s="1"/>
      <c r="AD17" s="1"/>
      <c r="AE17" s="1"/>
    </row>
    <row r="18" spans="1:31" ht="15" customHeight="1" x14ac:dyDescent="0.35">
      <c r="A18" s="1"/>
      <c r="B18" s="12" t="s">
        <v>2</v>
      </c>
      <c r="C18" s="24">
        <f>SUM(C19:C20)</f>
        <v>0</v>
      </c>
      <c r="D18" s="24">
        <f t="shared" ref="D18:G18" si="11">SUM(D19:D20)</f>
        <v>0</v>
      </c>
      <c r="E18" s="24">
        <f t="shared" si="11"/>
        <v>0</v>
      </c>
      <c r="F18" s="24">
        <f t="shared" si="11"/>
        <v>0</v>
      </c>
      <c r="G18" s="24">
        <f t="shared" si="11"/>
        <v>0</v>
      </c>
      <c r="H18" s="1"/>
      <c r="I18" s="64"/>
      <c r="J18" s="45" t="s">
        <v>11</v>
      </c>
      <c r="K18" s="57">
        <f>C23-K21</f>
        <v>0</v>
      </c>
      <c r="L18" s="57">
        <f>D23-L21</f>
        <v>0</v>
      </c>
      <c r="M18" s="57">
        <f>E23-M21</f>
        <v>0</v>
      </c>
      <c r="N18" s="57">
        <f>F23-N21</f>
        <v>0</v>
      </c>
      <c r="O18" s="57">
        <f>G23-O21</f>
        <v>0</v>
      </c>
      <c r="P18" s="57">
        <f t="shared" si="9"/>
        <v>0</v>
      </c>
      <c r="Q18" s="57">
        <f t="shared" si="9"/>
        <v>0</v>
      </c>
      <c r="R18" s="57">
        <f t="shared" si="9"/>
        <v>0</v>
      </c>
      <c r="S18" s="57">
        <f t="shared" si="9"/>
        <v>0</v>
      </c>
      <c r="T18" s="57">
        <f t="shared" si="9"/>
        <v>0</v>
      </c>
      <c r="U18" s="57">
        <f t="shared" si="10"/>
        <v>0</v>
      </c>
      <c r="V18" s="57">
        <f t="shared" si="10"/>
        <v>0</v>
      </c>
      <c r="W18" s="57">
        <f t="shared" si="10"/>
        <v>0</v>
      </c>
      <c r="X18" s="57">
        <f t="shared" si="10"/>
        <v>0</v>
      </c>
      <c r="Y18" s="57">
        <f t="shared" si="10"/>
        <v>0</v>
      </c>
      <c r="Z18" s="1"/>
      <c r="AA18" s="1"/>
      <c r="AB18" s="1"/>
      <c r="AC18" s="1"/>
      <c r="AD18" s="1"/>
      <c r="AE18" s="1"/>
    </row>
    <row r="19" spans="1:31" ht="15" customHeight="1" x14ac:dyDescent="0.35">
      <c r="A19" s="1"/>
      <c r="B19" s="11" t="s">
        <v>17</v>
      </c>
      <c r="C19" s="25">
        <f>C14</f>
        <v>0</v>
      </c>
      <c r="D19" s="25">
        <f>D14</f>
        <v>0</v>
      </c>
      <c r="E19" s="25">
        <f>E14</f>
        <v>0</v>
      </c>
      <c r="F19" s="25">
        <f>F14</f>
        <v>0</v>
      </c>
      <c r="G19" s="25">
        <f>G14</f>
        <v>0</v>
      </c>
      <c r="H19" s="1"/>
      <c r="I19" s="65"/>
      <c r="J19" s="58" t="s">
        <v>41</v>
      </c>
      <c r="K19" s="59">
        <f t="shared" ref="K19:Y19" si="12">SUM(K17:K18)</f>
        <v>0</v>
      </c>
      <c r="L19" s="59">
        <f t="shared" si="12"/>
        <v>0</v>
      </c>
      <c r="M19" s="59">
        <f t="shared" si="12"/>
        <v>0</v>
      </c>
      <c r="N19" s="59">
        <f t="shared" si="12"/>
        <v>0</v>
      </c>
      <c r="O19" s="59">
        <f t="shared" si="12"/>
        <v>0</v>
      </c>
      <c r="P19" s="59">
        <f t="shared" si="12"/>
        <v>0</v>
      </c>
      <c r="Q19" s="59">
        <f t="shared" si="12"/>
        <v>0</v>
      </c>
      <c r="R19" s="59">
        <f t="shared" si="12"/>
        <v>0</v>
      </c>
      <c r="S19" s="59">
        <f t="shared" si="12"/>
        <v>0</v>
      </c>
      <c r="T19" s="59">
        <f t="shared" si="12"/>
        <v>0</v>
      </c>
      <c r="U19" s="59">
        <f t="shared" si="12"/>
        <v>0</v>
      </c>
      <c r="V19" s="59">
        <f t="shared" si="12"/>
        <v>0</v>
      </c>
      <c r="W19" s="59">
        <f t="shared" si="12"/>
        <v>0</v>
      </c>
      <c r="X19" s="59">
        <f t="shared" si="12"/>
        <v>0</v>
      </c>
      <c r="Y19" s="59">
        <f t="shared" si="12"/>
        <v>0</v>
      </c>
      <c r="Z19" s="1"/>
      <c r="AA19" s="1"/>
      <c r="AB19" s="1"/>
      <c r="AC19" s="1"/>
      <c r="AD19" s="1"/>
      <c r="AE19" s="1"/>
    </row>
    <row r="20" spans="1:31" ht="15" customHeight="1" x14ac:dyDescent="0.35">
      <c r="A20" s="1"/>
      <c r="B20" s="11" t="s">
        <v>18</v>
      </c>
      <c r="C20" s="26"/>
      <c r="D20" s="26"/>
      <c r="E20" s="26"/>
      <c r="F20" s="26"/>
      <c r="G20" s="26"/>
      <c r="H20" s="1"/>
      <c r="I20" s="66" t="s">
        <v>29</v>
      </c>
      <c r="J20" s="46" t="s">
        <v>10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f t="shared" ref="U20:Y21" si="13">K20*$C$6+P20*(1-$C$6)</f>
        <v>0</v>
      </c>
      <c r="V20" s="56">
        <f t="shared" si="13"/>
        <v>0</v>
      </c>
      <c r="W20" s="56">
        <f t="shared" si="13"/>
        <v>0</v>
      </c>
      <c r="X20" s="56">
        <f t="shared" si="13"/>
        <v>0</v>
      </c>
      <c r="Y20" s="56">
        <f t="shared" si="13"/>
        <v>0</v>
      </c>
      <c r="Z20" s="1"/>
      <c r="AA20" s="1"/>
      <c r="AB20" s="1"/>
      <c r="AC20" s="1"/>
      <c r="AD20" s="1"/>
      <c r="AE20" s="1"/>
    </row>
    <row r="21" spans="1:31" ht="15" customHeight="1" x14ac:dyDescent="0.35">
      <c r="A21" s="1"/>
      <c r="B21" s="12" t="s">
        <v>3</v>
      </c>
      <c r="C21" s="24">
        <f>SUM(C22:C23)</f>
        <v>0</v>
      </c>
      <c r="D21" s="24">
        <f t="shared" ref="D21:G21" si="14">SUM(D22:D23)</f>
        <v>0</v>
      </c>
      <c r="E21" s="24">
        <f t="shared" si="14"/>
        <v>0</v>
      </c>
      <c r="F21" s="24">
        <f t="shared" si="14"/>
        <v>0</v>
      </c>
      <c r="G21" s="24">
        <f t="shared" si="14"/>
        <v>0</v>
      </c>
      <c r="H21" s="1"/>
      <c r="I21" s="67"/>
      <c r="J21" s="46" t="s">
        <v>11</v>
      </c>
      <c r="K21" s="57">
        <f>IF(C23&lt;&gt;0,MAX($C$20*0.35,C23),0)</f>
        <v>0</v>
      </c>
      <c r="L21" s="57">
        <f>IF(D23&lt;&gt;0,MAX($C$20*0.35,D23),0)</f>
        <v>0</v>
      </c>
      <c r="M21" s="57">
        <f>IF(E23&lt;&gt;0,MAX($C$20*0.35,E23),0)</f>
        <v>0</v>
      </c>
      <c r="N21" s="57">
        <f>IF(F23&lt;&gt;0,MAX($C$20*0.35,F23),0)</f>
        <v>0</v>
      </c>
      <c r="O21" s="57">
        <f>IF(G23&lt;&gt;0,MAX($C$20*0.35,G23),0)</f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f t="shared" si="13"/>
        <v>0</v>
      </c>
      <c r="V21" s="57">
        <f t="shared" si="13"/>
        <v>0</v>
      </c>
      <c r="W21" s="57">
        <f t="shared" si="13"/>
        <v>0</v>
      </c>
      <c r="X21" s="57">
        <f t="shared" si="13"/>
        <v>0</v>
      </c>
      <c r="Y21" s="57">
        <f t="shared" si="13"/>
        <v>0</v>
      </c>
      <c r="Z21" s="1"/>
      <c r="AA21" s="1"/>
      <c r="AB21" s="1"/>
      <c r="AC21" s="1"/>
      <c r="AD21" s="1"/>
      <c r="AE21" s="1"/>
    </row>
    <row r="22" spans="1:31" ht="15" customHeight="1" x14ac:dyDescent="0.35">
      <c r="A22" s="1"/>
      <c r="B22" s="11" t="s">
        <v>17</v>
      </c>
      <c r="C22" s="25">
        <f>C15</f>
        <v>0</v>
      </c>
      <c r="D22" s="25">
        <f>D15</f>
        <v>0</v>
      </c>
      <c r="E22" s="25">
        <f>E15</f>
        <v>0</v>
      </c>
      <c r="F22" s="25">
        <f>F15</f>
        <v>0</v>
      </c>
      <c r="G22" s="25">
        <f>G15</f>
        <v>0</v>
      </c>
      <c r="H22" s="1"/>
      <c r="I22" s="68"/>
      <c r="J22" s="58" t="s">
        <v>40</v>
      </c>
      <c r="K22" s="59">
        <f t="shared" ref="K22:Y22" si="15">SUM(K20:K21)</f>
        <v>0</v>
      </c>
      <c r="L22" s="59">
        <f t="shared" si="15"/>
        <v>0</v>
      </c>
      <c r="M22" s="59">
        <f t="shared" si="15"/>
        <v>0</v>
      </c>
      <c r="N22" s="59">
        <f t="shared" si="15"/>
        <v>0</v>
      </c>
      <c r="O22" s="59">
        <f t="shared" si="15"/>
        <v>0</v>
      </c>
      <c r="P22" s="59">
        <f t="shared" si="15"/>
        <v>0</v>
      </c>
      <c r="Q22" s="59">
        <f t="shared" si="15"/>
        <v>0</v>
      </c>
      <c r="R22" s="59">
        <f t="shared" si="15"/>
        <v>0</v>
      </c>
      <c r="S22" s="59">
        <f t="shared" si="15"/>
        <v>0</v>
      </c>
      <c r="T22" s="59">
        <f t="shared" si="15"/>
        <v>0</v>
      </c>
      <c r="U22" s="59">
        <f t="shared" si="15"/>
        <v>0</v>
      </c>
      <c r="V22" s="59">
        <f t="shared" si="15"/>
        <v>0</v>
      </c>
      <c r="W22" s="59">
        <f t="shared" si="15"/>
        <v>0</v>
      </c>
      <c r="X22" s="59">
        <f t="shared" si="15"/>
        <v>0</v>
      </c>
      <c r="Y22" s="59">
        <f t="shared" si="15"/>
        <v>0</v>
      </c>
      <c r="Z22" s="1"/>
      <c r="AA22" s="1"/>
      <c r="AB22" s="1"/>
      <c r="AC22" s="1"/>
      <c r="AD22" s="1"/>
      <c r="AE22" s="1"/>
    </row>
    <row r="23" spans="1:31" ht="15" customHeight="1" x14ac:dyDescent="0.35">
      <c r="A23" s="1"/>
      <c r="B23" s="11" t="s">
        <v>18</v>
      </c>
      <c r="C23" s="40"/>
      <c r="D23" s="40"/>
      <c r="E23" s="40"/>
      <c r="F23" s="40"/>
      <c r="G23" s="40"/>
      <c r="H23" s="1"/>
      <c r="I23" s="60" t="s">
        <v>12</v>
      </c>
      <c r="J23" s="46" t="s">
        <v>10</v>
      </c>
      <c r="K23" s="56">
        <f t="shared" ref="K23:T23" si="16">K17+K20</f>
        <v>0</v>
      </c>
      <c r="L23" s="56">
        <f t="shared" si="16"/>
        <v>0</v>
      </c>
      <c r="M23" s="56">
        <f t="shared" si="16"/>
        <v>0</v>
      </c>
      <c r="N23" s="56">
        <f t="shared" si="16"/>
        <v>0</v>
      </c>
      <c r="O23" s="56">
        <f t="shared" si="16"/>
        <v>0</v>
      </c>
      <c r="P23" s="56">
        <f t="shared" si="16"/>
        <v>0</v>
      </c>
      <c r="Q23" s="56">
        <f t="shared" si="16"/>
        <v>0</v>
      </c>
      <c r="R23" s="56">
        <f t="shared" si="16"/>
        <v>0</v>
      </c>
      <c r="S23" s="56">
        <f t="shared" si="16"/>
        <v>0</v>
      </c>
      <c r="T23" s="56">
        <f t="shared" si="16"/>
        <v>0</v>
      </c>
      <c r="U23" s="56">
        <f t="shared" ref="U23:Y24" si="17">K23*$C$6+P23*(1-$C$6)</f>
        <v>0</v>
      </c>
      <c r="V23" s="56">
        <f t="shared" si="17"/>
        <v>0</v>
      </c>
      <c r="W23" s="56">
        <f t="shared" si="17"/>
        <v>0</v>
      </c>
      <c r="X23" s="56">
        <f t="shared" si="17"/>
        <v>0</v>
      </c>
      <c r="Y23" s="56">
        <f t="shared" si="17"/>
        <v>0</v>
      </c>
      <c r="Z23" s="1"/>
      <c r="AA23" s="1"/>
      <c r="AB23" s="1"/>
      <c r="AC23" s="1"/>
      <c r="AD23" s="1"/>
      <c r="AE23" s="1"/>
    </row>
    <row r="24" spans="1:31" ht="15" customHeight="1" x14ac:dyDescent="0.35">
      <c r="A24" s="1"/>
      <c r="B24" s="12" t="s">
        <v>4</v>
      </c>
      <c r="C24" s="27"/>
      <c r="D24" s="38"/>
      <c r="E24" s="38"/>
      <c r="F24" s="38"/>
      <c r="G24" s="38"/>
      <c r="H24" s="1"/>
      <c r="I24" s="61"/>
      <c r="J24" s="46" t="s">
        <v>11</v>
      </c>
      <c r="K24" s="57">
        <f t="shared" ref="K24:T24" si="18">K18+K21</f>
        <v>0</v>
      </c>
      <c r="L24" s="57">
        <f t="shared" si="18"/>
        <v>0</v>
      </c>
      <c r="M24" s="57">
        <f t="shared" si="18"/>
        <v>0</v>
      </c>
      <c r="N24" s="57">
        <f t="shared" si="18"/>
        <v>0</v>
      </c>
      <c r="O24" s="57">
        <f t="shared" si="18"/>
        <v>0</v>
      </c>
      <c r="P24" s="57">
        <f t="shared" si="18"/>
        <v>0</v>
      </c>
      <c r="Q24" s="57">
        <f t="shared" si="18"/>
        <v>0</v>
      </c>
      <c r="R24" s="57">
        <f t="shared" si="18"/>
        <v>0</v>
      </c>
      <c r="S24" s="57">
        <f t="shared" si="18"/>
        <v>0</v>
      </c>
      <c r="T24" s="57">
        <f t="shared" si="18"/>
        <v>0</v>
      </c>
      <c r="U24" s="57">
        <f t="shared" si="17"/>
        <v>0</v>
      </c>
      <c r="V24" s="57">
        <f t="shared" si="17"/>
        <v>0</v>
      </c>
      <c r="W24" s="57">
        <f t="shared" si="17"/>
        <v>0</v>
      </c>
      <c r="X24" s="57">
        <f t="shared" si="17"/>
        <v>0</v>
      </c>
      <c r="Y24" s="57">
        <f t="shared" si="17"/>
        <v>0</v>
      </c>
      <c r="Z24" s="1"/>
      <c r="AA24" s="1"/>
      <c r="AB24" s="1"/>
      <c r="AC24" s="1"/>
      <c r="AD24" s="1"/>
      <c r="AE24" s="1"/>
    </row>
    <row r="25" spans="1:31" ht="15" customHeight="1" x14ac:dyDescent="0.35">
      <c r="A25" s="1"/>
      <c r="B25" s="38"/>
      <c r="C25" s="38"/>
      <c r="D25" s="1"/>
      <c r="E25" s="1"/>
      <c r="F25" s="1"/>
      <c r="H25" s="1"/>
      <c r="I25" s="62"/>
      <c r="J25" s="58" t="s">
        <v>39</v>
      </c>
      <c r="K25" s="59">
        <f t="shared" ref="K25:Y25" si="19">SUM(K23:K24)</f>
        <v>0</v>
      </c>
      <c r="L25" s="59">
        <f t="shared" si="19"/>
        <v>0</v>
      </c>
      <c r="M25" s="59">
        <f t="shared" si="19"/>
        <v>0</v>
      </c>
      <c r="N25" s="59">
        <f t="shared" si="19"/>
        <v>0</v>
      </c>
      <c r="O25" s="59">
        <f t="shared" si="19"/>
        <v>0</v>
      </c>
      <c r="P25" s="59">
        <f t="shared" si="19"/>
        <v>0</v>
      </c>
      <c r="Q25" s="59">
        <f t="shared" si="19"/>
        <v>0</v>
      </c>
      <c r="R25" s="59">
        <f t="shared" si="19"/>
        <v>0</v>
      </c>
      <c r="S25" s="59">
        <f t="shared" si="19"/>
        <v>0</v>
      </c>
      <c r="T25" s="59">
        <f t="shared" si="19"/>
        <v>0</v>
      </c>
      <c r="U25" s="59">
        <f t="shared" si="19"/>
        <v>0</v>
      </c>
      <c r="V25" s="59">
        <f t="shared" si="19"/>
        <v>0</v>
      </c>
      <c r="W25" s="59">
        <f t="shared" si="19"/>
        <v>0</v>
      </c>
      <c r="X25" s="59">
        <f t="shared" si="19"/>
        <v>0</v>
      </c>
      <c r="Y25" s="59">
        <f t="shared" si="19"/>
        <v>0</v>
      </c>
      <c r="Z25" s="1"/>
      <c r="AA25" s="1"/>
      <c r="AB25" s="1"/>
      <c r="AC25" s="1"/>
      <c r="AD25" s="1"/>
      <c r="AE25" s="1"/>
    </row>
    <row r="26" spans="1:31" x14ac:dyDescent="0.35">
      <c r="A26" s="1"/>
      <c r="B26" s="13" t="s">
        <v>35</v>
      </c>
      <c r="C26" s="13" t="str">
        <f>IFERROR(C21/C18,"")</f>
        <v/>
      </c>
      <c r="D26" s="13" t="str">
        <f>IFERROR(D21/D18,"")</f>
        <v/>
      </c>
      <c r="E26" s="13" t="str">
        <f>IFERROR(E21/E18,"")</f>
        <v/>
      </c>
      <c r="F26" s="13" t="str">
        <f>IFERROR(F21/F18,"")</f>
        <v/>
      </c>
      <c r="G26" s="13" t="str">
        <f>IFERROR(G21/G18,"")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35">
      <c r="A27" s="1"/>
      <c r="B27" s="13" t="s">
        <v>36</v>
      </c>
      <c r="C27" s="13" t="str">
        <f>IFERROR(C23/C20,"")</f>
        <v/>
      </c>
      <c r="D27" s="13" t="str">
        <f>IFERROR(D23/C20,"")</f>
        <v/>
      </c>
      <c r="E27" s="13" t="str">
        <f>IFERROR(E23/C20,"")</f>
        <v/>
      </c>
      <c r="F27" s="13" t="str">
        <f>IFERROR(F23/C20,"")</f>
        <v/>
      </c>
      <c r="G27" s="13" t="str">
        <f>IFERROR(G23/C20,"")</f>
        <v/>
      </c>
      <c r="H27" s="1"/>
      <c r="I27" s="1"/>
      <c r="J27" s="53" t="s">
        <v>6</v>
      </c>
      <c r="K27" s="39" t="s">
        <v>7</v>
      </c>
      <c r="L27" s="39" t="s">
        <v>8</v>
      </c>
      <c r="M27" s="39" t="s">
        <v>9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1"/>
      <c r="AA27" s="1"/>
      <c r="AB27" s="1"/>
      <c r="AC27" s="1"/>
      <c r="AD27" s="1"/>
      <c r="AE27" s="1"/>
    </row>
    <row r="28" spans="1:31" ht="15" customHeight="1" x14ac:dyDescent="0.35">
      <c r="A28" s="1"/>
      <c r="B28" s="13" t="s">
        <v>49</v>
      </c>
      <c r="C28" s="13" t="str">
        <f>IF(C27&lt;0.35,"BELOW","ABOVE")</f>
        <v>ABOVE</v>
      </c>
      <c r="D28" s="13" t="str">
        <f>IF(D27&lt;0.35,"BELOW","ABOVE")</f>
        <v>ABOVE</v>
      </c>
      <c r="E28" s="13" t="str">
        <f>IF(E27&lt;0.35,"BELOW","ABOVE")</f>
        <v>ABOVE</v>
      </c>
      <c r="F28" s="13" t="str">
        <f>IF(F27&lt;0.35,"BELOW","ABOVE")</f>
        <v>ABOVE</v>
      </c>
      <c r="G28" s="13" t="str">
        <f>IF(G27&lt;0.35,"BELOW","ABOVE")</f>
        <v>ABOVE</v>
      </c>
      <c r="H28" s="1"/>
      <c r="I28" s="1"/>
      <c r="J28" s="47" t="s">
        <v>43</v>
      </c>
      <c r="K28" s="12">
        <f>C24*C9</f>
        <v>0</v>
      </c>
      <c r="L28" s="12">
        <f>C24*C9</f>
        <v>0</v>
      </c>
      <c r="M28" s="12">
        <f>K28*$C$6+L28*(1-$C$6)</f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35">
      <c r="A29" s="1"/>
      <c r="B29" s="1"/>
      <c r="C29" s="1"/>
      <c r="D29" s="1"/>
      <c r="E29" s="1"/>
      <c r="F29" s="1"/>
      <c r="G29" s="1"/>
      <c r="H29" s="1"/>
      <c r="I29" s="1"/>
      <c r="J29" s="48" t="s">
        <v>44</v>
      </c>
      <c r="K29" s="12">
        <f>C24*D9</f>
        <v>0</v>
      </c>
      <c r="L29" s="12">
        <f>C24*D9</f>
        <v>0</v>
      </c>
      <c r="M29" s="12">
        <f>K29*$C$6+L29*(1-$C$6)</f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35">
      <c r="A30" s="1"/>
      <c r="B30" s="13" t="s">
        <v>37</v>
      </c>
      <c r="C30" s="13" t="str">
        <f>IF(K9=0,"",IF(K9&gt;=VLOOKUP($C$5,'EU Com pricing'!$A$2:$F$3,2,FALSE),"OK","BELOW MIN!"))</f>
        <v/>
      </c>
      <c r="D30" s="13" t="str">
        <f>IF(L9=0,"",IF(L9&gt;=VLOOKUP($C$5,'EU Com pricing'!$A$2:$F$3,3,FALSE),"OK","BELOW MIN!"))</f>
        <v/>
      </c>
      <c r="E30" s="13" t="str">
        <f>IF(M9=0,"",IF(M9&gt;=VLOOKUP($C$5,'EU Com pricing'!$A$2:$F$3,4,FALSE),"OK","BELOW MIN!"))</f>
        <v/>
      </c>
      <c r="F30" s="13" t="str">
        <f>IF(N9=0,"",IF(N9&gt;=VLOOKUP($C$5,'EU Com pricing'!$A$2:$F$3,5,FALSE),"OK","BELOW MIN!"))</f>
        <v/>
      </c>
      <c r="G30" s="13" t="str">
        <f>IF(O9=0,"",IF(O9&gt;=VLOOKUP($C$5,'EU Com pricing'!$A$2:$F$3,6,FALSE),"OK","BELOW MIN!"))</f>
        <v/>
      </c>
      <c r="H30" s="1"/>
      <c r="I30" s="1"/>
      <c r="J30" s="49" t="s">
        <v>45</v>
      </c>
      <c r="K30" s="12">
        <f>SUM(K28:K29)</f>
        <v>0</v>
      </c>
      <c r="L30" s="12">
        <f>SUM(L28:L29)</f>
        <v>0</v>
      </c>
      <c r="M30" s="12">
        <f>SUM(M28:M29)</f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3.5" x14ac:dyDescent="0.55000000000000004">
      <c r="A33" s="1"/>
      <c r="B33" s="1"/>
      <c r="C33" s="1"/>
      <c r="D33" s="1"/>
      <c r="E33" s="1"/>
      <c r="F33" s="1"/>
      <c r="G33" s="1"/>
      <c r="H33" s="1"/>
      <c r="I33" s="55" t="s">
        <v>47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35">
      <c r="A34" s="1"/>
      <c r="B34" s="1"/>
      <c r="C34" s="1"/>
      <c r="D34" s="1"/>
      <c r="E34" s="1"/>
      <c r="F34" s="1"/>
      <c r="G34" s="1"/>
      <c r="H34" s="1"/>
      <c r="I34" s="1"/>
      <c r="J34" s="43"/>
      <c r="K34" s="52" t="s">
        <v>7</v>
      </c>
      <c r="L34" s="50"/>
      <c r="M34" s="50"/>
      <c r="N34" s="50"/>
      <c r="O34" s="51"/>
      <c r="P34" s="52" t="s">
        <v>8</v>
      </c>
      <c r="Q34" s="50"/>
      <c r="R34" s="50"/>
      <c r="S34" s="50"/>
      <c r="T34" s="51"/>
      <c r="U34" s="52" t="s">
        <v>46</v>
      </c>
      <c r="V34" s="50"/>
      <c r="W34" s="50"/>
      <c r="X34" s="50"/>
      <c r="Y34" s="51"/>
      <c r="Z34" s="1"/>
      <c r="AA34" s="1"/>
      <c r="AB34" s="1"/>
      <c r="AC34" s="1"/>
      <c r="AD34" s="1"/>
      <c r="AE34" s="1"/>
    </row>
    <row r="35" spans="1:31" x14ac:dyDescent="0.35">
      <c r="A35" s="1"/>
      <c r="B35" s="1"/>
      <c r="C35" s="1"/>
      <c r="D35" s="1"/>
      <c r="E35" s="1"/>
      <c r="F35" s="1"/>
      <c r="G35" s="1"/>
      <c r="H35" s="1"/>
      <c r="I35" s="1"/>
      <c r="J35" s="42" t="s">
        <v>38</v>
      </c>
      <c r="K35" s="39" t="s">
        <v>30</v>
      </c>
      <c r="L35" s="41" t="s">
        <v>31</v>
      </c>
      <c r="M35" s="41" t="s">
        <v>32</v>
      </c>
      <c r="N35" s="41" t="s">
        <v>33</v>
      </c>
      <c r="O35" s="41" t="s">
        <v>34</v>
      </c>
      <c r="P35" s="39" t="s">
        <v>30</v>
      </c>
      <c r="Q35" s="39" t="s">
        <v>31</v>
      </c>
      <c r="R35" s="39" t="s">
        <v>32</v>
      </c>
      <c r="S35" s="39" t="s">
        <v>33</v>
      </c>
      <c r="T35" s="39" t="s">
        <v>34</v>
      </c>
      <c r="U35" s="39" t="s">
        <v>30</v>
      </c>
      <c r="V35" s="39" t="s">
        <v>31</v>
      </c>
      <c r="W35" s="39" t="s">
        <v>32</v>
      </c>
      <c r="X35" s="39" t="s">
        <v>33</v>
      </c>
      <c r="Y35" s="39" t="s">
        <v>34</v>
      </c>
      <c r="Z35" s="1"/>
      <c r="AA35" s="1"/>
      <c r="AB35" s="1"/>
      <c r="AC35" s="1"/>
      <c r="AD35" s="1"/>
      <c r="AE35" s="1"/>
    </row>
    <row r="36" spans="1:31" ht="15" customHeight="1" x14ac:dyDescent="0.35">
      <c r="A36" s="1"/>
      <c r="B36" s="1"/>
      <c r="C36" s="1"/>
      <c r="D36" s="1"/>
      <c r="E36" s="1"/>
      <c r="F36" s="1"/>
      <c r="G36" s="1"/>
      <c r="H36" s="1"/>
      <c r="I36" s="63" t="s">
        <v>5</v>
      </c>
      <c r="J36" s="44" t="s">
        <v>10</v>
      </c>
      <c r="K36" s="56">
        <f t="shared" ref="K36:O37" si="20">$C$4*$C$6*K5/10000</f>
        <v>0</v>
      </c>
      <c r="L36" s="56">
        <f t="shared" si="20"/>
        <v>0</v>
      </c>
      <c r="M36" s="56">
        <f t="shared" si="20"/>
        <v>0</v>
      </c>
      <c r="N36" s="56">
        <f t="shared" si="20"/>
        <v>0</v>
      </c>
      <c r="O36" s="56">
        <f t="shared" si="20"/>
        <v>0</v>
      </c>
      <c r="P36" s="56">
        <f t="shared" ref="P36:T37" si="21">$C$4*(1-$C$6)*P5/10000</f>
        <v>0</v>
      </c>
      <c r="Q36" s="56">
        <f t="shared" si="21"/>
        <v>0</v>
      </c>
      <c r="R36" s="56">
        <f t="shared" si="21"/>
        <v>0</v>
      </c>
      <c r="S36" s="56">
        <f t="shared" si="21"/>
        <v>0</v>
      </c>
      <c r="T36" s="56">
        <f t="shared" si="21"/>
        <v>0</v>
      </c>
      <c r="U36" s="56">
        <f t="shared" ref="U36:Y37" si="22">K36+P36</f>
        <v>0</v>
      </c>
      <c r="V36" s="56">
        <f t="shared" si="22"/>
        <v>0</v>
      </c>
      <c r="W36" s="56">
        <f t="shared" si="22"/>
        <v>0</v>
      </c>
      <c r="X36" s="56">
        <f t="shared" si="22"/>
        <v>0</v>
      </c>
      <c r="Y36" s="56">
        <f t="shared" si="22"/>
        <v>0</v>
      </c>
      <c r="Z36" s="1"/>
      <c r="AA36" s="1"/>
      <c r="AB36" s="1"/>
      <c r="AC36" s="1"/>
      <c r="AD36" s="1"/>
      <c r="AE36" s="1"/>
    </row>
    <row r="37" spans="1:31" x14ac:dyDescent="0.35">
      <c r="A37" s="1"/>
      <c r="B37" s="1"/>
      <c r="C37" s="1"/>
      <c r="D37" s="1"/>
      <c r="E37" s="1"/>
      <c r="F37" s="1"/>
      <c r="G37" s="1"/>
      <c r="H37" s="1"/>
      <c r="I37" s="64"/>
      <c r="J37" s="45" t="s">
        <v>11</v>
      </c>
      <c r="K37" s="57">
        <f t="shared" si="20"/>
        <v>0</v>
      </c>
      <c r="L37" s="57">
        <f t="shared" si="20"/>
        <v>0</v>
      </c>
      <c r="M37" s="57">
        <f t="shared" si="20"/>
        <v>0</v>
      </c>
      <c r="N37" s="57">
        <f t="shared" si="20"/>
        <v>0</v>
      </c>
      <c r="O37" s="57">
        <f t="shared" si="20"/>
        <v>0</v>
      </c>
      <c r="P37" s="57">
        <f t="shared" si="21"/>
        <v>0</v>
      </c>
      <c r="Q37" s="57">
        <f t="shared" si="21"/>
        <v>0</v>
      </c>
      <c r="R37" s="57">
        <f t="shared" si="21"/>
        <v>0</v>
      </c>
      <c r="S37" s="57">
        <f t="shared" si="21"/>
        <v>0</v>
      </c>
      <c r="T37" s="57">
        <f t="shared" si="21"/>
        <v>0</v>
      </c>
      <c r="U37" s="57">
        <f t="shared" si="22"/>
        <v>0</v>
      </c>
      <c r="V37" s="57">
        <f t="shared" si="22"/>
        <v>0</v>
      </c>
      <c r="W37" s="57">
        <f t="shared" si="22"/>
        <v>0</v>
      </c>
      <c r="X37" s="57">
        <f t="shared" si="22"/>
        <v>0</v>
      </c>
      <c r="Y37" s="57">
        <f t="shared" si="22"/>
        <v>0</v>
      </c>
      <c r="Z37" s="1"/>
      <c r="AA37" s="1"/>
      <c r="AB37" s="1"/>
      <c r="AC37" s="1"/>
      <c r="AD37" s="1"/>
      <c r="AE37" s="1"/>
    </row>
    <row r="38" spans="1:31" x14ac:dyDescent="0.35">
      <c r="A38" s="1"/>
      <c r="B38" s="1"/>
      <c r="C38" s="1"/>
      <c r="D38" s="1"/>
      <c r="E38" s="1"/>
      <c r="F38" s="1"/>
      <c r="G38" s="1"/>
      <c r="H38" s="1"/>
      <c r="I38" s="65"/>
      <c r="J38" s="58" t="s">
        <v>41</v>
      </c>
      <c r="K38" s="59">
        <f t="shared" ref="K38:Y38" si="23">SUM(K36:K37)</f>
        <v>0</v>
      </c>
      <c r="L38" s="59">
        <f t="shared" si="23"/>
        <v>0</v>
      </c>
      <c r="M38" s="59">
        <f t="shared" si="23"/>
        <v>0</v>
      </c>
      <c r="N38" s="59">
        <f t="shared" si="23"/>
        <v>0</v>
      </c>
      <c r="O38" s="59">
        <f t="shared" si="23"/>
        <v>0</v>
      </c>
      <c r="P38" s="59">
        <f t="shared" si="23"/>
        <v>0</v>
      </c>
      <c r="Q38" s="59">
        <f t="shared" si="23"/>
        <v>0</v>
      </c>
      <c r="R38" s="59">
        <f t="shared" si="23"/>
        <v>0</v>
      </c>
      <c r="S38" s="59">
        <f t="shared" si="23"/>
        <v>0</v>
      </c>
      <c r="T38" s="59">
        <f t="shared" si="23"/>
        <v>0</v>
      </c>
      <c r="U38" s="59">
        <f t="shared" si="23"/>
        <v>0</v>
      </c>
      <c r="V38" s="59">
        <f t="shared" si="23"/>
        <v>0</v>
      </c>
      <c r="W38" s="59">
        <f t="shared" si="23"/>
        <v>0</v>
      </c>
      <c r="X38" s="59">
        <f t="shared" si="23"/>
        <v>0</v>
      </c>
      <c r="Y38" s="59">
        <f t="shared" si="23"/>
        <v>0</v>
      </c>
      <c r="Z38" s="1"/>
      <c r="AA38" s="1"/>
      <c r="AB38" s="1"/>
      <c r="AC38" s="1"/>
      <c r="AD38" s="1"/>
      <c r="AE38" s="1"/>
    </row>
    <row r="39" spans="1:31" ht="15" customHeight="1" x14ac:dyDescent="0.35">
      <c r="A39" s="1"/>
      <c r="B39" s="1"/>
      <c r="C39" s="1"/>
      <c r="D39" s="1"/>
      <c r="E39" s="1"/>
      <c r="F39" s="1"/>
      <c r="G39" s="1"/>
      <c r="H39" s="1"/>
      <c r="I39" s="66" t="s">
        <v>29</v>
      </c>
      <c r="J39" s="46" t="s">
        <v>10</v>
      </c>
      <c r="K39" s="56">
        <f t="shared" ref="K39:O40" si="24">$C$4*$C$6*K8/10000</f>
        <v>0</v>
      </c>
      <c r="L39" s="56">
        <f t="shared" si="24"/>
        <v>0</v>
      </c>
      <c r="M39" s="56">
        <f t="shared" si="24"/>
        <v>0</v>
      </c>
      <c r="N39" s="56">
        <f t="shared" si="24"/>
        <v>0</v>
      </c>
      <c r="O39" s="56">
        <f t="shared" si="24"/>
        <v>0</v>
      </c>
      <c r="P39" s="56">
        <f t="shared" ref="P39:T40" si="25">$C$4*(1-$C$6)*P8/10000</f>
        <v>0</v>
      </c>
      <c r="Q39" s="56">
        <f t="shared" si="25"/>
        <v>0</v>
      </c>
      <c r="R39" s="56">
        <f t="shared" si="25"/>
        <v>0</v>
      </c>
      <c r="S39" s="56">
        <f t="shared" si="25"/>
        <v>0</v>
      </c>
      <c r="T39" s="56">
        <f t="shared" si="25"/>
        <v>0</v>
      </c>
      <c r="U39" s="56">
        <f t="shared" ref="U39:Y40" si="26">K39+P39</f>
        <v>0</v>
      </c>
      <c r="V39" s="56">
        <f t="shared" si="26"/>
        <v>0</v>
      </c>
      <c r="W39" s="56">
        <f t="shared" si="26"/>
        <v>0</v>
      </c>
      <c r="X39" s="56">
        <f t="shared" si="26"/>
        <v>0</v>
      </c>
      <c r="Y39" s="56">
        <f t="shared" si="26"/>
        <v>0</v>
      </c>
      <c r="Z39" s="1"/>
      <c r="AA39" s="1"/>
      <c r="AB39" s="1"/>
      <c r="AC39" s="1"/>
      <c r="AD39" s="1"/>
      <c r="AE39" s="1"/>
    </row>
    <row r="40" spans="1:31" x14ac:dyDescent="0.35">
      <c r="A40" s="1"/>
      <c r="B40" s="1"/>
      <c r="C40" s="1"/>
      <c r="D40" s="1"/>
      <c r="E40" s="1"/>
      <c r="F40" s="1"/>
      <c r="G40" s="1"/>
      <c r="H40" s="1"/>
      <c r="I40" s="67"/>
      <c r="J40" s="46" t="s">
        <v>11</v>
      </c>
      <c r="K40" s="57">
        <f t="shared" si="24"/>
        <v>0</v>
      </c>
      <c r="L40" s="57">
        <f t="shared" si="24"/>
        <v>0</v>
      </c>
      <c r="M40" s="57">
        <f t="shared" si="24"/>
        <v>0</v>
      </c>
      <c r="N40" s="57">
        <f t="shared" si="24"/>
        <v>0</v>
      </c>
      <c r="O40" s="57">
        <f t="shared" si="24"/>
        <v>0</v>
      </c>
      <c r="P40" s="57">
        <f t="shared" si="25"/>
        <v>0</v>
      </c>
      <c r="Q40" s="57">
        <f t="shared" si="25"/>
        <v>0</v>
      </c>
      <c r="R40" s="57">
        <f t="shared" si="25"/>
        <v>0</v>
      </c>
      <c r="S40" s="57">
        <f t="shared" si="25"/>
        <v>0</v>
      </c>
      <c r="T40" s="57">
        <f t="shared" si="25"/>
        <v>0</v>
      </c>
      <c r="U40" s="57">
        <f t="shared" si="26"/>
        <v>0</v>
      </c>
      <c r="V40" s="57">
        <f t="shared" si="26"/>
        <v>0</v>
      </c>
      <c r="W40" s="57">
        <f t="shared" si="26"/>
        <v>0</v>
      </c>
      <c r="X40" s="57">
        <f t="shared" si="26"/>
        <v>0</v>
      </c>
      <c r="Y40" s="57">
        <f t="shared" si="26"/>
        <v>0</v>
      </c>
      <c r="Z40" s="1"/>
      <c r="AA40" s="1"/>
      <c r="AB40" s="1"/>
      <c r="AC40" s="1"/>
      <c r="AD40" s="1"/>
      <c r="AE40" s="1"/>
    </row>
    <row r="41" spans="1:31" x14ac:dyDescent="0.35">
      <c r="A41" s="1"/>
      <c r="B41" s="1"/>
      <c r="C41" s="1"/>
      <c r="D41" s="1"/>
      <c r="E41" s="1"/>
      <c r="F41" s="1"/>
      <c r="G41" s="1"/>
      <c r="H41" s="1"/>
      <c r="I41" s="68"/>
      <c r="J41" s="58" t="s">
        <v>40</v>
      </c>
      <c r="K41" s="59">
        <f t="shared" ref="K41:Y41" si="27">SUM(K39:K40)</f>
        <v>0</v>
      </c>
      <c r="L41" s="59">
        <f t="shared" si="27"/>
        <v>0</v>
      </c>
      <c r="M41" s="59">
        <f t="shared" si="27"/>
        <v>0</v>
      </c>
      <c r="N41" s="59">
        <f t="shared" si="27"/>
        <v>0</v>
      </c>
      <c r="O41" s="59">
        <f t="shared" si="27"/>
        <v>0</v>
      </c>
      <c r="P41" s="59">
        <f t="shared" si="27"/>
        <v>0</v>
      </c>
      <c r="Q41" s="59">
        <f t="shared" si="27"/>
        <v>0</v>
      </c>
      <c r="R41" s="59">
        <f t="shared" si="27"/>
        <v>0</v>
      </c>
      <c r="S41" s="59">
        <f t="shared" si="27"/>
        <v>0</v>
      </c>
      <c r="T41" s="59">
        <f t="shared" si="27"/>
        <v>0</v>
      </c>
      <c r="U41" s="59">
        <f t="shared" si="27"/>
        <v>0</v>
      </c>
      <c r="V41" s="59">
        <f t="shared" si="27"/>
        <v>0</v>
      </c>
      <c r="W41" s="59">
        <f t="shared" si="27"/>
        <v>0</v>
      </c>
      <c r="X41" s="59">
        <f t="shared" si="27"/>
        <v>0</v>
      </c>
      <c r="Y41" s="59">
        <f t="shared" si="27"/>
        <v>0</v>
      </c>
      <c r="Z41" s="1"/>
      <c r="AA41" s="1"/>
      <c r="AB41" s="1"/>
      <c r="AC41" s="1"/>
      <c r="AD41" s="1"/>
      <c r="AE41" s="1"/>
    </row>
    <row r="42" spans="1:31" ht="15" customHeight="1" x14ac:dyDescent="0.35">
      <c r="A42" s="1"/>
      <c r="B42" s="1"/>
      <c r="C42" s="1"/>
      <c r="D42" s="1"/>
      <c r="E42" s="1"/>
      <c r="F42" s="1"/>
      <c r="G42" s="1"/>
      <c r="H42" s="1"/>
      <c r="I42" s="60" t="s">
        <v>12</v>
      </c>
      <c r="J42" s="46" t="s">
        <v>10</v>
      </c>
      <c r="K42" s="56">
        <f t="shared" ref="K42:T42" si="28">K36+K39</f>
        <v>0</v>
      </c>
      <c r="L42" s="56">
        <f t="shared" si="28"/>
        <v>0</v>
      </c>
      <c r="M42" s="56">
        <f t="shared" si="28"/>
        <v>0</v>
      </c>
      <c r="N42" s="56">
        <f t="shared" si="28"/>
        <v>0</v>
      </c>
      <c r="O42" s="56">
        <f t="shared" si="28"/>
        <v>0</v>
      </c>
      <c r="P42" s="56">
        <f t="shared" si="28"/>
        <v>0</v>
      </c>
      <c r="Q42" s="56">
        <f t="shared" si="28"/>
        <v>0</v>
      </c>
      <c r="R42" s="56">
        <f t="shared" si="28"/>
        <v>0</v>
      </c>
      <c r="S42" s="56">
        <f t="shared" si="28"/>
        <v>0</v>
      </c>
      <c r="T42" s="56">
        <f t="shared" si="28"/>
        <v>0</v>
      </c>
      <c r="U42" s="56">
        <f t="shared" ref="U42:Y43" si="29">K42+P42</f>
        <v>0</v>
      </c>
      <c r="V42" s="56">
        <f t="shared" si="29"/>
        <v>0</v>
      </c>
      <c r="W42" s="56">
        <f t="shared" si="29"/>
        <v>0</v>
      </c>
      <c r="X42" s="56">
        <f t="shared" si="29"/>
        <v>0</v>
      </c>
      <c r="Y42" s="56">
        <f t="shared" si="29"/>
        <v>0</v>
      </c>
      <c r="Z42" s="1"/>
      <c r="AA42" s="1"/>
      <c r="AB42" s="1"/>
      <c r="AC42" s="1"/>
      <c r="AD42" s="1"/>
      <c r="AE42" s="1"/>
    </row>
    <row r="43" spans="1:31" x14ac:dyDescent="0.35">
      <c r="A43" s="1"/>
      <c r="B43" s="1"/>
      <c r="C43" s="1"/>
      <c r="D43" s="1"/>
      <c r="E43" s="1"/>
      <c r="F43" s="1"/>
      <c r="G43" s="1"/>
      <c r="H43" s="1"/>
      <c r="I43" s="61"/>
      <c r="J43" s="46" t="s">
        <v>11</v>
      </c>
      <c r="K43" s="57">
        <f t="shared" ref="K43:T43" si="30">K37+K40</f>
        <v>0</v>
      </c>
      <c r="L43" s="57">
        <f t="shared" si="30"/>
        <v>0</v>
      </c>
      <c r="M43" s="57">
        <f t="shared" si="30"/>
        <v>0</v>
      </c>
      <c r="N43" s="57">
        <f t="shared" si="30"/>
        <v>0</v>
      </c>
      <c r="O43" s="57">
        <f t="shared" si="30"/>
        <v>0</v>
      </c>
      <c r="P43" s="57">
        <f t="shared" si="30"/>
        <v>0</v>
      </c>
      <c r="Q43" s="57">
        <f t="shared" si="30"/>
        <v>0</v>
      </c>
      <c r="R43" s="57">
        <f t="shared" si="30"/>
        <v>0</v>
      </c>
      <c r="S43" s="57">
        <f t="shared" si="30"/>
        <v>0</v>
      </c>
      <c r="T43" s="57">
        <f t="shared" si="30"/>
        <v>0</v>
      </c>
      <c r="U43" s="57">
        <f t="shared" si="29"/>
        <v>0</v>
      </c>
      <c r="V43" s="57">
        <f t="shared" si="29"/>
        <v>0</v>
      </c>
      <c r="W43" s="57">
        <f t="shared" si="29"/>
        <v>0</v>
      </c>
      <c r="X43" s="57">
        <f t="shared" si="29"/>
        <v>0</v>
      </c>
      <c r="Y43" s="57">
        <f t="shared" si="29"/>
        <v>0</v>
      </c>
      <c r="Z43" s="1"/>
      <c r="AA43" s="1"/>
      <c r="AB43" s="1"/>
      <c r="AC43" s="1"/>
      <c r="AD43" s="1"/>
      <c r="AE43" s="1"/>
    </row>
    <row r="44" spans="1:31" x14ac:dyDescent="0.35">
      <c r="A44" s="1"/>
      <c r="B44" s="1"/>
      <c r="C44" s="1"/>
      <c r="D44" s="1"/>
      <c r="E44" s="1"/>
      <c r="F44" s="1"/>
      <c r="G44" s="1"/>
      <c r="H44" s="1"/>
      <c r="I44" s="62"/>
      <c r="J44" s="58" t="s">
        <v>39</v>
      </c>
      <c r="K44" s="59">
        <f t="shared" ref="K44:Y44" si="31">SUM(K42:K43)</f>
        <v>0</v>
      </c>
      <c r="L44" s="59">
        <f t="shared" si="31"/>
        <v>0</v>
      </c>
      <c r="M44" s="59">
        <f t="shared" si="31"/>
        <v>0</v>
      </c>
      <c r="N44" s="59">
        <f t="shared" si="31"/>
        <v>0</v>
      </c>
      <c r="O44" s="59">
        <f t="shared" si="31"/>
        <v>0</v>
      </c>
      <c r="P44" s="59">
        <f t="shared" si="31"/>
        <v>0</v>
      </c>
      <c r="Q44" s="59">
        <f t="shared" si="31"/>
        <v>0</v>
      </c>
      <c r="R44" s="59">
        <f t="shared" si="31"/>
        <v>0</v>
      </c>
      <c r="S44" s="59">
        <f t="shared" si="31"/>
        <v>0</v>
      </c>
      <c r="T44" s="59">
        <f t="shared" si="31"/>
        <v>0</v>
      </c>
      <c r="U44" s="59">
        <f t="shared" si="31"/>
        <v>0</v>
      </c>
      <c r="V44" s="59">
        <f t="shared" si="31"/>
        <v>0</v>
      </c>
      <c r="W44" s="59">
        <f t="shared" si="31"/>
        <v>0</v>
      </c>
      <c r="X44" s="59">
        <f t="shared" si="31"/>
        <v>0</v>
      </c>
      <c r="Y44" s="59">
        <f t="shared" si="31"/>
        <v>0</v>
      </c>
      <c r="Z44" s="1"/>
      <c r="AA44" s="1"/>
      <c r="AB44" s="1"/>
      <c r="AC44" s="1"/>
      <c r="AD44" s="1"/>
      <c r="AE44" s="1"/>
    </row>
    <row r="45" spans="1:31" x14ac:dyDescent="0.35">
      <c r="A45" s="1"/>
      <c r="B45" s="1"/>
      <c r="C45" s="1"/>
      <c r="D45" s="1"/>
      <c r="E45" s="1"/>
      <c r="F45" s="1"/>
      <c r="G45" s="1"/>
      <c r="H45" s="1"/>
      <c r="I45" s="1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"/>
      <c r="AA45" s="1"/>
      <c r="AB45" s="1"/>
      <c r="AC45" s="1"/>
      <c r="AD45" s="1"/>
      <c r="AE45" s="1"/>
    </row>
    <row r="46" spans="1:31" x14ac:dyDescent="0.35">
      <c r="A46" s="1"/>
      <c r="B46" s="1"/>
      <c r="C46" s="1"/>
      <c r="D46" s="1"/>
      <c r="E46" s="1"/>
      <c r="F46" s="1"/>
      <c r="G46" s="1"/>
      <c r="H46" s="1"/>
      <c r="I46" s="1"/>
      <c r="J46" s="43"/>
      <c r="K46" s="52" t="s">
        <v>7</v>
      </c>
      <c r="L46" s="50"/>
      <c r="M46" s="50"/>
      <c r="N46" s="50"/>
      <c r="O46" s="51"/>
      <c r="P46" s="52" t="s">
        <v>8</v>
      </c>
      <c r="Q46" s="50"/>
      <c r="R46" s="50"/>
      <c r="S46" s="50"/>
      <c r="T46" s="51"/>
      <c r="U46" s="52" t="s">
        <v>46</v>
      </c>
      <c r="V46" s="50"/>
      <c r="W46" s="50"/>
      <c r="X46" s="50"/>
      <c r="Y46" s="51"/>
      <c r="Z46" s="1"/>
      <c r="AA46" s="1"/>
      <c r="AB46" s="1"/>
      <c r="AC46" s="1"/>
      <c r="AD46" s="1"/>
      <c r="AE46" s="1"/>
    </row>
    <row r="47" spans="1:31" x14ac:dyDescent="0.35">
      <c r="A47" s="1"/>
      <c r="B47" s="1"/>
      <c r="C47" s="1"/>
      <c r="D47" s="1"/>
      <c r="E47" s="1"/>
      <c r="F47" s="1"/>
      <c r="G47" s="1"/>
      <c r="H47" s="1"/>
      <c r="I47" s="1"/>
      <c r="J47" s="53" t="s">
        <v>42</v>
      </c>
      <c r="K47" s="39" t="s">
        <v>30</v>
      </c>
      <c r="L47" s="41" t="s">
        <v>31</v>
      </c>
      <c r="M47" s="41" t="s">
        <v>32</v>
      </c>
      <c r="N47" s="41" t="s">
        <v>33</v>
      </c>
      <c r="O47" s="41" t="s">
        <v>34</v>
      </c>
      <c r="P47" s="39" t="s">
        <v>30</v>
      </c>
      <c r="Q47" s="39" t="s">
        <v>31</v>
      </c>
      <c r="R47" s="39" t="s">
        <v>32</v>
      </c>
      <c r="S47" s="39" t="s">
        <v>33</v>
      </c>
      <c r="T47" s="39" t="s">
        <v>34</v>
      </c>
      <c r="U47" s="39" t="s">
        <v>30</v>
      </c>
      <c r="V47" s="39" t="s">
        <v>31</v>
      </c>
      <c r="W47" s="39" t="s">
        <v>32</v>
      </c>
      <c r="X47" s="39" t="s">
        <v>33</v>
      </c>
      <c r="Y47" s="39" t="s">
        <v>34</v>
      </c>
      <c r="Z47" s="1"/>
      <c r="AA47" s="1"/>
      <c r="AB47" s="1"/>
      <c r="AC47" s="1"/>
      <c r="AD47" s="1"/>
      <c r="AE47" s="1"/>
    </row>
    <row r="48" spans="1:31" ht="15" customHeight="1" x14ac:dyDescent="0.35">
      <c r="A48" s="1"/>
      <c r="B48" s="1"/>
      <c r="C48" s="1"/>
      <c r="D48" s="1"/>
      <c r="E48" s="1"/>
      <c r="F48" s="1"/>
      <c r="G48" s="1"/>
      <c r="H48" s="1"/>
      <c r="I48" s="63" t="s">
        <v>5</v>
      </c>
      <c r="J48" s="44" t="s">
        <v>10</v>
      </c>
      <c r="K48" s="56">
        <f t="shared" ref="K48:O49" si="32">$C$4*$C$6*K17/10000</f>
        <v>0</v>
      </c>
      <c r="L48" s="56">
        <f t="shared" si="32"/>
        <v>0</v>
      </c>
      <c r="M48" s="56">
        <f t="shared" si="32"/>
        <v>0</v>
      </c>
      <c r="N48" s="56">
        <f t="shared" si="32"/>
        <v>0</v>
      </c>
      <c r="O48" s="56">
        <f t="shared" si="32"/>
        <v>0</v>
      </c>
      <c r="P48" s="56">
        <f t="shared" ref="P48:T49" si="33">$C$4*(1-$C$6)*P17/10000</f>
        <v>0</v>
      </c>
      <c r="Q48" s="56">
        <f t="shared" si="33"/>
        <v>0</v>
      </c>
      <c r="R48" s="56">
        <f t="shared" si="33"/>
        <v>0</v>
      </c>
      <c r="S48" s="56">
        <f t="shared" si="33"/>
        <v>0</v>
      </c>
      <c r="T48" s="56">
        <f t="shared" si="33"/>
        <v>0</v>
      </c>
      <c r="U48" s="56">
        <f t="shared" ref="U48:Y49" si="34">K48+P48</f>
        <v>0</v>
      </c>
      <c r="V48" s="56">
        <f t="shared" si="34"/>
        <v>0</v>
      </c>
      <c r="W48" s="56">
        <f t="shared" si="34"/>
        <v>0</v>
      </c>
      <c r="X48" s="56">
        <f t="shared" si="34"/>
        <v>0</v>
      </c>
      <c r="Y48" s="56">
        <f t="shared" si="34"/>
        <v>0</v>
      </c>
      <c r="Z48" s="1"/>
      <c r="AA48" s="1"/>
      <c r="AB48" s="1"/>
      <c r="AC48" s="1"/>
      <c r="AD48" s="1"/>
      <c r="AE48" s="1"/>
    </row>
    <row r="49" spans="1:31" x14ac:dyDescent="0.35">
      <c r="A49" s="1"/>
      <c r="B49" s="1"/>
      <c r="C49" s="1"/>
      <c r="D49" s="1"/>
      <c r="E49" s="1"/>
      <c r="F49" s="1"/>
      <c r="G49" s="1"/>
      <c r="H49" s="1"/>
      <c r="I49" s="64"/>
      <c r="J49" s="45" t="s">
        <v>11</v>
      </c>
      <c r="K49" s="57">
        <f t="shared" si="32"/>
        <v>0</v>
      </c>
      <c r="L49" s="57">
        <f t="shared" si="32"/>
        <v>0</v>
      </c>
      <c r="M49" s="57">
        <f t="shared" si="32"/>
        <v>0</v>
      </c>
      <c r="N49" s="57">
        <f t="shared" si="32"/>
        <v>0</v>
      </c>
      <c r="O49" s="57">
        <f t="shared" si="32"/>
        <v>0</v>
      </c>
      <c r="P49" s="57">
        <f t="shared" si="33"/>
        <v>0</v>
      </c>
      <c r="Q49" s="57">
        <f t="shared" si="33"/>
        <v>0</v>
      </c>
      <c r="R49" s="57">
        <f t="shared" si="33"/>
        <v>0</v>
      </c>
      <c r="S49" s="57">
        <f t="shared" si="33"/>
        <v>0</v>
      </c>
      <c r="T49" s="57">
        <f t="shared" si="33"/>
        <v>0</v>
      </c>
      <c r="U49" s="57">
        <f t="shared" si="34"/>
        <v>0</v>
      </c>
      <c r="V49" s="57">
        <f t="shared" si="34"/>
        <v>0</v>
      </c>
      <c r="W49" s="57">
        <f t="shared" si="34"/>
        <v>0</v>
      </c>
      <c r="X49" s="57">
        <f t="shared" si="34"/>
        <v>0</v>
      </c>
      <c r="Y49" s="57">
        <f t="shared" si="34"/>
        <v>0</v>
      </c>
      <c r="Z49" s="1"/>
      <c r="AA49" s="1"/>
      <c r="AB49" s="1"/>
      <c r="AC49" s="1"/>
      <c r="AD49" s="1"/>
      <c r="AE49" s="1"/>
    </row>
    <row r="50" spans="1:31" x14ac:dyDescent="0.35">
      <c r="A50" s="1"/>
      <c r="B50" s="1"/>
      <c r="C50" s="1"/>
      <c r="D50" s="1"/>
      <c r="E50" s="1"/>
      <c r="F50" s="1"/>
      <c r="G50" s="1"/>
      <c r="H50" s="1"/>
      <c r="I50" s="65"/>
      <c r="J50" s="58" t="s">
        <v>41</v>
      </c>
      <c r="K50" s="59">
        <f t="shared" ref="K50:Y50" si="35">SUM(K48:K49)</f>
        <v>0</v>
      </c>
      <c r="L50" s="59">
        <f t="shared" si="35"/>
        <v>0</v>
      </c>
      <c r="M50" s="59">
        <f t="shared" si="35"/>
        <v>0</v>
      </c>
      <c r="N50" s="59">
        <f t="shared" si="35"/>
        <v>0</v>
      </c>
      <c r="O50" s="59">
        <f t="shared" si="35"/>
        <v>0</v>
      </c>
      <c r="P50" s="59">
        <f t="shared" si="35"/>
        <v>0</v>
      </c>
      <c r="Q50" s="59">
        <f t="shared" si="35"/>
        <v>0</v>
      </c>
      <c r="R50" s="59">
        <f t="shared" si="35"/>
        <v>0</v>
      </c>
      <c r="S50" s="59">
        <f t="shared" si="35"/>
        <v>0</v>
      </c>
      <c r="T50" s="59">
        <f t="shared" si="35"/>
        <v>0</v>
      </c>
      <c r="U50" s="59">
        <f t="shared" si="35"/>
        <v>0</v>
      </c>
      <c r="V50" s="59">
        <f t="shared" si="35"/>
        <v>0</v>
      </c>
      <c r="W50" s="59">
        <f t="shared" si="35"/>
        <v>0</v>
      </c>
      <c r="X50" s="59">
        <f t="shared" si="35"/>
        <v>0</v>
      </c>
      <c r="Y50" s="59">
        <f t="shared" si="35"/>
        <v>0</v>
      </c>
      <c r="Z50" s="1"/>
      <c r="AA50" s="1"/>
      <c r="AB50" s="1"/>
      <c r="AC50" s="1"/>
      <c r="AD50" s="1"/>
      <c r="AE50" s="1"/>
    </row>
    <row r="51" spans="1:31" ht="15" customHeight="1" x14ac:dyDescent="0.35">
      <c r="A51" s="1"/>
      <c r="B51" s="1"/>
      <c r="C51" s="1"/>
      <c r="D51" s="1"/>
      <c r="E51" s="1"/>
      <c r="F51" s="1"/>
      <c r="G51" s="1"/>
      <c r="H51" s="1"/>
      <c r="I51" s="66" t="s">
        <v>29</v>
      </c>
      <c r="J51" s="46" t="s">
        <v>10</v>
      </c>
      <c r="K51" s="56">
        <f t="shared" ref="K51:O52" si="36">$C$4*$C$6*K20/10000</f>
        <v>0</v>
      </c>
      <c r="L51" s="56">
        <f t="shared" si="36"/>
        <v>0</v>
      </c>
      <c r="M51" s="56">
        <f t="shared" si="36"/>
        <v>0</v>
      </c>
      <c r="N51" s="56">
        <f t="shared" si="36"/>
        <v>0</v>
      </c>
      <c r="O51" s="56">
        <f t="shared" si="36"/>
        <v>0</v>
      </c>
      <c r="P51" s="56">
        <f t="shared" ref="P51:T52" si="37">$C$4*(1-$C$6)*P20/10000</f>
        <v>0</v>
      </c>
      <c r="Q51" s="56">
        <f t="shared" si="37"/>
        <v>0</v>
      </c>
      <c r="R51" s="56">
        <f t="shared" si="37"/>
        <v>0</v>
      </c>
      <c r="S51" s="56">
        <f t="shared" si="37"/>
        <v>0</v>
      </c>
      <c r="T51" s="56">
        <f t="shared" si="37"/>
        <v>0</v>
      </c>
      <c r="U51" s="56">
        <f t="shared" ref="U51:Y52" si="38">K51+P51</f>
        <v>0</v>
      </c>
      <c r="V51" s="56">
        <f t="shared" si="38"/>
        <v>0</v>
      </c>
      <c r="W51" s="56">
        <f t="shared" si="38"/>
        <v>0</v>
      </c>
      <c r="X51" s="56">
        <f t="shared" si="38"/>
        <v>0</v>
      </c>
      <c r="Y51" s="56">
        <f t="shared" si="38"/>
        <v>0</v>
      </c>
      <c r="Z51" s="1"/>
      <c r="AA51" s="1"/>
      <c r="AB51" s="1"/>
      <c r="AC51" s="1"/>
      <c r="AD51" s="1"/>
      <c r="AE51" s="1"/>
    </row>
    <row r="52" spans="1:31" x14ac:dyDescent="0.35">
      <c r="A52" s="1"/>
      <c r="B52" s="1"/>
      <c r="C52" s="1"/>
      <c r="D52" s="1"/>
      <c r="E52" s="1"/>
      <c r="F52" s="1"/>
      <c r="G52" s="1"/>
      <c r="H52" s="1"/>
      <c r="I52" s="67"/>
      <c r="J52" s="46" t="s">
        <v>11</v>
      </c>
      <c r="K52" s="57">
        <f t="shared" si="36"/>
        <v>0</v>
      </c>
      <c r="L52" s="57">
        <f t="shared" si="36"/>
        <v>0</v>
      </c>
      <c r="M52" s="57">
        <f t="shared" si="36"/>
        <v>0</v>
      </c>
      <c r="N52" s="57">
        <f t="shared" si="36"/>
        <v>0</v>
      </c>
      <c r="O52" s="57">
        <f t="shared" si="36"/>
        <v>0</v>
      </c>
      <c r="P52" s="57">
        <f t="shared" si="37"/>
        <v>0</v>
      </c>
      <c r="Q52" s="57">
        <f t="shared" si="37"/>
        <v>0</v>
      </c>
      <c r="R52" s="57">
        <f t="shared" si="37"/>
        <v>0</v>
      </c>
      <c r="S52" s="57">
        <f t="shared" si="37"/>
        <v>0</v>
      </c>
      <c r="T52" s="57">
        <f t="shared" si="37"/>
        <v>0</v>
      </c>
      <c r="U52" s="57">
        <f t="shared" si="38"/>
        <v>0</v>
      </c>
      <c r="V52" s="57">
        <f t="shared" si="38"/>
        <v>0</v>
      </c>
      <c r="W52" s="57">
        <f t="shared" si="38"/>
        <v>0</v>
      </c>
      <c r="X52" s="57">
        <f t="shared" si="38"/>
        <v>0</v>
      </c>
      <c r="Y52" s="57">
        <f t="shared" si="38"/>
        <v>0</v>
      </c>
      <c r="Z52" s="1"/>
      <c r="AA52" s="1"/>
      <c r="AB52" s="1"/>
      <c r="AC52" s="1"/>
      <c r="AD52" s="1"/>
      <c r="AE52" s="1"/>
    </row>
    <row r="53" spans="1:31" x14ac:dyDescent="0.35">
      <c r="A53" s="1"/>
      <c r="B53" s="1"/>
      <c r="C53" s="1"/>
      <c r="D53" s="1"/>
      <c r="E53" s="1"/>
      <c r="F53" s="1"/>
      <c r="G53" s="1"/>
      <c r="H53" s="1"/>
      <c r="I53" s="68"/>
      <c r="J53" s="58" t="s">
        <v>40</v>
      </c>
      <c r="K53" s="59">
        <f t="shared" ref="K53:Y53" si="39">SUM(K51:K52)</f>
        <v>0</v>
      </c>
      <c r="L53" s="59">
        <f t="shared" si="39"/>
        <v>0</v>
      </c>
      <c r="M53" s="59">
        <f t="shared" si="39"/>
        <v>0</v>
      </c>
      <c r="N53" s="59">
        <f t="shared" si="39"/>
        <v>0</v>
      </c>
      <c r="O53" s="59">
        <f t="shared" si="39"/>
        <v>0</v>
      </c>
      <c r="P53" s="59">
        <f t="shared" si="39"/>
        <v>0</v>
      </c>
      <c r="Q53" s="59">
        <f t="shared" si="39"/>
        <v>0</v>
      </c>
      <c r="R53" s="59">
        <f t="shared" si="39"/>
        <v>0</v>
      </c>
      <c r="S53" s="59">
        <f t="shared" si="39"/>
        <v>0</v>
      </c>
      <c r="T53" s="59">
        <f t="shared" si="39"/>
        <v>0</v>
      </c>
      <c r="U53" s="59">
        <f t="shared" si="39"/>
        <v>0</v>
      </c>
      <c r="V53" s="59">
        <f t="shared" si="39"/>
        <v>0</v>
      </c>
      <c r="W53" s="59">
        <f t="shared" si="39"/>
        <v>0</v>
      </c>
      <c r="X53" s="59">
        <f t="shared" si="39"/>
        <v>0</v>
      </c>
      <c r="Y53" s="59">
        <f t="shared" si="39"/>
        <v>0</v>
      </c>
      <c r="Z53" s="1"/>
      <c r="AA53" s="1"/>
      <c r="AB53" s="1"/>
      <c r="AC53" s="1"/>
      <c r="AD53" s="1"/>
      <c r="AE53" s="1"/>
    </row>
    <row r="54" spans="1:31" ht="15" customHeight="1" x14ac:dyDescent="0.35">
      <c r="A54" s="1"/>
      <c r="B54" s="1"/>
      <c r="C54" s="1"/>
      <c r="D54" s="1"/>
      <c r="E54" s="1"/>
      <c r="F54" s="1"/>
      <c r="G54" s="1"/>
      <c r="H54" s="1"/>
      <c r="I54" s="60" t="s">
        <v>12</v>
      </c>
      <c r="J54" s="46" t="s">
        <v>10</v>
      </c>
      <c r="K54" s="56">
        <f t="shared" ref="K54:T54" si="40">K48+K51</f>
        <v>0</v>
      </c>
      <c r="L54" s="56">
        <f t="shared" si="40"/>
        <v>0</v>
      </c>
      <c r="M54" s="56">
        <f t="shared" si="40"/>
        <v>0</v>
      </c>
      <c r="N54" s="56">
        <f t="shared" si="40"/>
        <v>0</v>
      </c>
      <c r="O54" s="56">
        <f t="shared" si="40"/>
        <v>0</v>
      </c>
      <c r="P54" s="56">
        <f t="shared" si="40"/>
        <v>0</v>
      </c>
      <c r="Q54" s="56">
        <f t="shared" si="40"/>
        <v>0</v>
      </c>
      <c r="R54" s="56">
        <f t="shared" si="40"/>
        <v>0</v>
      </c>
      <c r="S54" s="56">
        <f t="shared" si="40"/>
        <v>0</v>
      </c>
      <c r="T54" s="56">
        <f t="shared" si="40"/>
        <v>0</v>
      </c>
      <c r="U54" s="56">
        <f t="shared" ref="U54:Y55" si="41">K54+P54</f>
        <v>0</v>
      </c>
      <c r="V54" s="56">
        <f t="shared" si="41"/>
        <v>0</v>
      </c>
      <c r="W54" s="56">
        <f t="shared" si="41"/>
        <v>0</v>
      </c>
      <c r="X54" s="56">
        <f t="shared" si="41"/>
        <v>0</v>
      </c>
      <c r="Y54" s="56">
        <f t="shared" si="41"/>
        <v>0</v>
      </c>
      <c r="Z54" s="1"/>
      <c r="AA54" s="1"/>
      <c r="AB54" s="1"/>
      <c r="AC54" s="1"/>
      <c r="AD54" s="1"/>
      <c r="AE54" s="1"/>
    </row>
    <row r="55" spans="1:31" x14ac:dyDescent="0.35">
      <c r="A55" s="1"/>
      <c r="B55" s="1"/>
      <c r="C55" s="1"/>
      <c r="D55" s="1"/>
      <c r="E55" s="1"/>
      <c r="F55" s="1"/>
      <c r="G55" s="1"/>
      <c r="H55" s="1"/>
      <c r="I55" s="61"/>
      <c r="J55" s="46" t="s">
        <v>11</v>
      </c>
      <c r="K55" s="57">
        <f t="shared" ref="K55:T55" si="42">K49+K52</f>
        <v>0</v>
      </c>
      <c r="L55" s="57">
        <f t="shared" si="42"/>
        <v>0</v>
      </c>
      <c r="M55" s="57">
        <f t="shared" si="42"/>
        <v>0</v>
      </c>
      <c r="N55" s="57">
        <f t="shared" si="42"/>
        <v>0</v>
      </c>
      <c r="O55" s="57">
        <f t="shared" si="42"/>
        <v>0</v>
      </c>
      <c r="P55" s="57">
        <f t="shared" si="42"/>
        <v>0</v>
      </c>
      <c r="Q55" s="57">
        <f t="shared" si="42"/>
        <v>0</v>
      </c>
      <c r="R55" s="57">
        <f t="shared" si="42"/>
        <v>0</v>
      </c>
      <c r="S55" s="57">
        <f t="shared" si="42"/>
        <v>0</v>
      </c>
      <c r="T55" s="57">
        <f t="shared" si="42"/>
        <v>0</v>
      </c>
      <c r="U55" s="57">
        <f t="shared" si="41"/>
        <v>0</v>
      </c>
      <c r="V55" s="57">
        <f t="shared" si="41"/>
        <v>0</v>
      </c>
      <c r="W55" s="57">
        <f t="shared" si="41"/>
        <v>0</v>
      </c>
      <c r="X55" s="57">
        <f t="shared" si="41"/>
        <v>0</v>
      </c>
      <c r="Y55" s="57">
        <f t="shared" si="41"/>
        <v>0</v>
      </c>
      <c r="Z55" s="1"/>
      <c r="AA55" s="1"/>
      <c r="AB55" s="1"/>
      <c r="AC55" s="1"/>
      <c r="AD55" s="1"/>
      <c r="AE55" s="1"/>
    </row>
    <row r="56" spans="1:31" x14ac:dyDescent="0.35">
      <c r="A56" s="1"/>
      <c r="B56" s="1"/>
      <c r="C56" s="1"/>
      <c r="D56" s="1"/>
      <c r="E56" s="1"/>
      <c r="F56" s="1"/>
      <c r="G56" s="1"/>
      <c r="H56" s="1"/>
      <c r="I56" s="62"/>
      <c r="J56" s="58" t="s">
        <v>39</v>
      </c>
      <c r="K56" s="59">
        <f t="shared" ref="K56:Y56" si="43">SUM(K54:K55)</f>
        <v>0</v>
      </c>
      <c r="L56" s="59">
        <f t="shared" si="43"/>
        <v>0</v>
      </c>
      <c r="M56" s="59">
        <f t="shared" si="43"/>
        <v>0</v>
      </c>
      <c r="N56" s="59">
        <f t="shared" si="43"/>
        <v>0</v>
      </c>
      <c r="O56" s="59">
        <f t="shared" si="43"/>
        <v>0</v>
      </c>
      <c r="P56" s="59">
        <f t="shared" si="43"/>
        <v>0</v>
      </c>
      <c r="Q56" s="59">
        <f t="shared" si="43"/>
        <v>0</v>
      </c>
      <c r="R56" s="59">
        <f t="shared" si="43"/>
        <v>0</v>
      </c>
      <c r="S56" s="59">
        <f t="shared" si="43"/>
        <v>0</v>
      </c>
      <c r="T56" s="59">
        <f t="shared" si="43"/>
        <v>0</v>
      </c>
      <c r="U56" s="59">
        <f t="shared" si="43"/>
        <v>0</v>
      </c>
      <c r="V56" s="59">
        <f t="shared" si="43"/>
        <v>0</v>
      </c>
      <c r="W56" s="59">
        <f t="shared" si="43"/>
        <v>0</v>
      </c>
      <c r="X56" s="59">
        <f t="shared" si="43"/>
        <v>0</v>
      </c>
      <c r="Y56" s="59">
        <f t="shared" si="43"/>
        <v>0</v>
      </c>
      <c r="Z56" s="1"/>
      <c r="AA56" s="1"/>
      <c r="AB56" s="1"/>
      <c r="AC56" s="1"/>
      <c r="AD56" s="1"/>
      <c r="AE56" s="1"/>
    </row>
    <row r="57" spans="1:3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35">
      <c r="A58" s="1"/>
      <c r="B58" s="1"/>
      <c r="C58" s="1"/>
      <c r="D58" s="1"/>
      <c r="E58" s="1"/>
      <c r="F58" s="1"/>
      <c r="G58" s="1"/>
      <c r="H58" s="1"/>
      <c r="I58" s="1"/>
      <c r="J58" s="53" t="s">
        <v>6</v>
      </c>
      <c r="K58" s="39" t="s">
        <v>7</v>
      </c>
      <c r="L58" s="39" t="s">
        <v>8</v>
      </c>
      <c r="M58" s="39" t="s">
        <v>46</v>
      </c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1"/>
      <c r="AA58" s="1"/>
      <c r="AB58" s="1"/>
      <c r="AC58" s="1"/>
      <c r="AD58" s="1"/>
      <c r="AE58" s="1"/>
    </row>
    <row r="59" spans="1:31" x14ac:dyDescent="0.35">
      <c r="A59" s="1"/>
      <c r="B59" s="1"/>
      <c r="C59" s="1"/>
      <c r="D59" s="1"/>
      <c r="E59" s="1"/>
      <c r="F59" s="1"/>
      <c r="G59" s="1"/>
      <c r="H59" s="1"/>
      <c r="I59" s="1"/>
      <c r="J59" s="47" t="s">
        <v>43</v>
      </c>
      <c r="K59" s="54">
        <f>$C$4*$C$6*K28/10000</f>
        <v>0</v>
      </c>
      <c r="L59" s="54">
        <f>$C$4*(1-$C$6)*L28/10000</f>
        <v>0</v>
      </c>
      <c r="M59" s="54">
        <f>K59+L59</f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35">
      <c r="A60" s="1"/>
      <c r="B60" s="1"/>
      <c r="C60" s="1"/>
      <c r="D60" s="1"/>
      <c r="E60" s="1"/>
      <c r="F60" s="1"/>
      <c r="G60" s="1"/>
      <c r="H60" s="1"/>
      <c r="I60" s="1"/>
      <c r="J60" s="48" t="s">
        <v>44</v>
      </c>
      <c r="K60" s="54">
        <f>$C$4*$C$6*K29/10000</f>
        <v>0</v>
      </c>
      <c r="L60" s="54">
        <f>$C$4*(1-$C$6)*L29/10000</f>
        <v>0</v>
      </c>
      <c r="M60" s="54">
        <f>K60+L60</f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35">
      <c r="A61" s="1"/>
      <c r="B61" s="1"/>
      <c r="C61" s="1"/>
      <c r="D61" s="1"/>
      <c r="E61" s="1"/>
      <c r="F61" s="1"/>
      <c r="G61" s="1"/>
      <c r="H61" s="1"/>
      <c r="I61" s="1"/>
      <c r="J61" s="49" t="s">
        <v>45</v>
      </c>
      <c r="K61" s="54">
        <f>SUM(K59:K60)</f>
        <v>0</v>
      </c>
      <c r="L61" s="54">
        <f>SUM(L59:L60)</f>
        <v>0</v>
      </c>
      <c r="M61" s="54">
        <f>SUM(M59:M60)</f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</sheetData>
  <mergeCells count="12">
    <mergeCell ref="I54:I56"/>
    <mergeCell ref="I23:I25"/>
    <mergeCell ref="I5:I7"/>
    <mergeCell ref="I8:I10"/>
    <mergeCell ref="I11:I13"/>
    <mergeCell ref="I17:I19"/>
    <mergeCell ref="I20:I22"/>
    <mergeCell ref="I36:I38"/>
    <mergeCell ref="I39:I41"/>
    <mergeCell ref="I42:I44"/>
    <mergeCell ref="I48:I50"/>
    <mergeCell ref="I51:I53"/>
  </mergeCells>
  <dataValidations disablePrompts="1" count="1">
    <dataValidation type="list" allowBlank="1" showInputMessage="1" showErrorMessage="1" sqref="C5" xr:uid="{00000000-0002-0000-0000-000000000000}">
      <formula1>type</formula1>
    </dataValidation>
  </dataValidations>
  <pageMargins left="0.7" right="0.7" top="0.75" bottom="0.75" header="0.3" footer="0.3"/>
  <pageSetup scale="77" orientation="landscape" r:id="rId1"/>
  <ignoredErrors>
    <ignoredError sqref="U7:Y25 K38:Y44 K50:Y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H27" sqref="H27:H28"/>
    </sheetView>
  </sheetViews>
  <sheetFormatPr defaultRowHeight="14.5" x14ac:dyDescent="0.35"/>
  <cols>
    <col min="1" max="1" width="14.26953125" bestFit="1" customWidth="1"/>
  </cols>
  <sheetData>
    <row r="1" spans="1:6" x14ac:dyDescent="0.35">
      <c r="A1" s="15" t="s">
        <v>23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</row>
    <row r="2" spans="1:6" x14ac:dyDescent="0.35">
      <c r="A2" t="s">
        <v>21</v>
      </c>
      <c r="B2">
        <v>15</v>
      </c>
      <c r="C2">
        <v>30</v>
      </c>
      <c r="D2">
        <v>30</v>
      </c>
      <c r="E2">
        <v>70</v>
      </c>
      <c r="F2">
        <v>70</v>
      </c>
    </row>
    <row r="3" spans="1:6" x14ac:dyDescent="0.35">
      <c r="A3" t="s">
        <v>24</v>
      </c>
      <c r="B3">
        <v>30</v>
      </c>
      <c r="C3">
        <v>80</v>
      </c>
      <c r="D3">
        <v>80</v>
      </c>
      <c r="E3">
        <v>170</v>
      </c>
      <c r="F3">
        <v>170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Margin and fee splits</vt:lpstr>
      <vt:lpstr>EU Com pricing</vt:lpstr>
      <vt:lpstr>type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Sonne Steffensen</dc:creator>
  <cp:lastModifiedBy>Søren Weber Stendal</cp:lastModifiedBy>
  <dcterms:created xsi:type="dcterms:W3CDTF">2022-09-19T12:35:13Z</dcterms:created>
  <dcterms:modified xsi:type="dcterms:W3CDTF">2023-01-02T12:19:50Z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65023-a506-47de-8e1d-aea5498cc974_Enabled">
    <vt:lpwstr>true</vt:lpwstr>
  </property>
  <property fmtid="{D5CDD505-2E9C-101B-9397-08002B2CF9AE}" pid="3" name="MSIP_Label_98065023-a506-47de-8e1d-aea5498cc974_SetDate">
    <vt:lpwstr>2022-09-19T12:36:09Z</vt:lpwstr>
  </property>
  <property fmtid="{D5CDD505-2E9C-101B-9397-08002B2CF9AE}" pid="4" name="MSIP_Label_98065023-a506-47de-8e1d-aea5498cc974_Method">
    <vt:lpwstr>Privileged</vt:lpwstr>
  </property>
  <property fmtid="{D5CDD505-2E9C-101B-9397-08002B2CF9AE}" pid="5" name="MSIP_Label_98065023-a506-47de-8e1d-aea5498cc974_Name">
    <vt:lpwstr>Internal</vt:lpwstr>
  </property>
  <property fmtid="{D5CDD505-2E9C-101B-9397-08002B2CF9AE}" pid="6" name="MSIP_Label_98065023-a506-47de-8e1d-aea5498cc974_SiteId">
    <vt:lpwstr>c7d1b6e9-1447-457b-9223-ac25df4941bf</vt:lpwstr>
  </property>
  <property fmtid="{D5CDD505-2E9C-101B-9397-08002B2CF9AE}" pid="7" name="MSIP_Label_98065023-a506-47de-8e1d-aea5498cc974_ActionId">
    <vt:lpwstr>dd60a607-f2b3-4a48-aab5-49e8e29a1ff6</vt:lpwstr>
  </property>
  <property fmtid="{D5CDD505-2E9C-101B-9397-08002B2CF9AE}" pid="8" name="MSIP_Label_98065023-a506-47de-8e1d-aea5498cc974_ContentBits">
    <vt:lpwstr>0</vt:lpwstr>
  </property>
</Properties>
</file>